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https://smccd-my.sharepoint.com/personal/engelk_smccd_edu/Documents/Data/Institutional Set Standards/2021-22/"/>
    </mc:Choice>
  </mc:AlternateContent>
  <xr:revisionPtr revIDLastSave="0" documentId="8_{95E4A115-7C12-4EC0-AF54-7EB791BF12DA}" xr6:coauthVersionLast="36" xr6:coauthVersionMax="36" xr10:uidLastSave="{00000000-0000-0000-0000-000000000000}"/>
  <bookViews>
    <workbookView xWindow="0" yWindow="0" windowWidth="28800" windowHeight="13430" xr2:uid="{A8013625-9B96-458A-B753-E5A55B81E0AF}"/>
  </bookViews>
  <sheets>
    <sheet name="2021-22 Update" sheetId="1" r:id="rId1"/>
    <sheet name="Metric Def. &amp; origin"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 l="1"/>
  <c r="E80" i="1"/>
  <c r="F99" i="1" l="1"/>
  <c r="E99" i="1"/>
  <c r="D99" i="1"/>
  <c r="C115" i="1" l="1"/>
  <c r="C114" i="1"/>
  <c r="H113" i="1"/>
  <c r="G113" i="1"/>
  <c r="F113" i="1"/>
  <c r="E113" i="1"/>
  <c r="D113" i="1"/>
  <c r="C112" i="1"/>
  <c r="H111" i="1"/>
  <c r="G111" i="1"/>
  <c r="F111" i="1"/>
  <c r="E111" i="1"/>
  <c r="C111" i="1" s="1"/>
  <c r="D111" i="1"/>
  <c r="C110" i="1"/>
  <c r="C109" i="1"/>
  <c r="C108" i="1"/>
  <c r="C83" i="1"/>
  <c r="C82" i="1"/>
  <c r="C81" i="1"/>
  <c r="H80" i="1"/>
  <c r="G80" i="1"/>
  <c r="F80" i="1"/>
  <c r="C79" i="1"/>
  <c r="C78" i="1"/>
  <c r="C77" i="1"/>
  <c r="C76" i="1"/>
  <c r="C75" i="1"/>
  <c r="C73" i="1"/>
  <c r="C72" i="1"/>
  <c r="C71" i="1"/>
  <c r="C70" i="1"/>
  <c r="C69" i="1"/>
  <c r="C68" i="1"/>
  <c r="C67" i="1"/>
  <c r="C66" i="1"/>
  <c r="C65" i="1"/>
  <c r="C64" i="1"/>
  <c r="C63" i="1"/>
  <c r="C62" i="1"/>
  <c r="C61" i="1"/>
  <c r="C57" i="1"/>
  <c r="C55" i="1"/>
  <c r="C54" i="1"/>
  <c r="C53" i="1"/>
  <c r="C52" i="1"/>
  <c r="C51" i="1"/>
  <c r="C50" i="1"/>
  <c r="C49" i="1"/>
  <c r="C48" i="1"/>
  <c r="C47" i="1"/>
  <c r="C46" i="1"/>
  <c r="C45" i="1"/>
  <c r="C44" i="1"/>
  <c r="C43" i="1"/>
  <c r="C42" i="1"/>
  <c r="C41" i="1"/>
  <c r="C40" i="1"/>
  <c r="C39" i="1"/>
  <c r="C38" i="1"/>
  <c r="C37" i="1"/>
  <c r="C36" i="1"/>
  <c r="C35" i="1"/>
  <c r="C34" i="1"/>
  <c r="C33" i="1"/>
  <c r="C32" i="1"/>
  <c r="C31" i="1"/>
  <c r="C30" i="1"/>
  <c r="C29" i="1"/>
  <c r="E28" i="1"/>
  <c r="C28" i="1" s="1"/>
  <c r="C27" i="1"/>
  <c r="C26" i="1"/>
  <c r="C25" i="1"/>
  <c r="C20" i="1"/>
  <c r="C19" i="1"/>
  <c r="C18" i="1"/>
  <c r="C17" i="1"/>
  <c r="C16" i="1"/>
  <c r="C15" i="1"/>
  <c r="C13" i="1"/>
  <c r="C12" i="1"/>
  <c r="C11" i="1"/>
  <c r="C10" i="1"/>
  <c r="C9" i="1"/>
  <c r="E8" i="1"/>
  <c r="D8" i="1"/>
  <c r="C8" i="1"/>
  <c r="C7" i="1"/>
  <c r="C6" i="1"/>
  <c r="C5" i="1"/>
  <c r="C4" i="1"/>
  <c r="C3" i="1"/>
  <c r="C113" i="1" l="1"/>
  <c r="C80" i="1"/>
</calcChain>
</file>

<file path=xl/sharedStrings.xml><?xml version="1.0" encoding="utf-8"?>
<sst xmlns="http://schemas.openxmlformats.org/spreadsheetml/2006/main" count="222" uniqueCount="187">
  <si>
    <t>Enrollment Management Metric</t>
  </si>
  <si>
    <t>Goal</t>
  </si>
  <si>
    <t>2021-2022‡</t>
  </si>
  <si>
    <r>
      <t>2020-21</t>
    </r>
    <r>
      <rPr>
        <b/>
        <sz val="11"/>
        <color rgb="FFFFFFFF"/>
        <rFont val="Calibri"/>
        <family val="2"/>
      </rPr>
      <t>‡</t>
    </r>
  </si>
  <si>
    <t>2019-20‡</t>
  </si>
  <si>
    <t>2018-19</t>
  </si>
  <si>
    <t>2017-18</t>
  </si>
  <si>
    <t>Total students (unique headcount)</t>
  </si>
  <si>
    <t>Total students online (unique headcount)</t>
  </si>
  <si>
    <t>Full Time Equivalent Students (FTES)</t>
  </si>
  <si>
    <t>Total Course Enrollment</t>
  </si>
  <si>
    <t>Total Online Course Enrollment</t>
  </si>
  <si>
    <t>Online Course Enrollment as a % of Total Enrollment</t>
  </si>
  <si>
    <t>Average Weekly Student Contact Cours (WSCH) per course section</t>
  </si>
  <si>
    <t>College-wide LOAD:  WSCH/FTEF</t>
  </si>
  <si>
    <t># of course sections</t>
  </si>
  <si>
    <t># of online Sections</t>
  </si>
  <si>
    <r>
      <t>% of all sections offered that are cancelled</t>
    </r>
    <r>
      <rPr>
        <b/>
        <sz val="11"/>
        <color rgb="FF000000"/>
        <rFont val="Calibri"/>
        <family val="2"/>
      </rPr>
      <t>†</t>
    </r>
  </si>
  <si>
    <t>% of all sections offered that have an enrollment below 20†</t>
  </si>
  <si>
    <t>Average units attempted per student per academic year</t>
  </si>
  <si>
    <t>% of Total Students who are CAN "home campus" students</t>
  </si>
  <si>
    <t>-</t>
  </si>
  <si>
    <t>% of Middle College students who continue at CAN after receiving their HS degree</t>
  </si>
  <si>
    <t># Enrolled in Middle College</t>
  </si>
  <si>
    <t>Student Momentum Metric</t>
  </si>
  <si>
    <t># of students who enrolled in a course in the same or subsequent year of applying to CAN</t>
  </si>
  <si>
    <t>% of students who enrolled in a course in the same or subsequent year of applying to CAN</t>
  </si>
  <si>
    <t># of  SSSP non-exempt students completing a COMP SEP in the first year</t>
  </si>
  <si>
    <t>% of  SSSP non-exempt students completing a COMP SEP in the first year</t>
  </si>
  <si>
    <t>% of all students receiving Pell Grants</t>
  </si>
  <si>
    <t>% of all students receiving California College Promise Grant (CCPG)</t>
  </si>
  <si>
    <t>% of all students successfully completing courses with a grade of C or better</t>
  </si>
  <si>
    <t>Course Success Rates for Online</t>
  </si>
  <si>
    <t>Course Success Rates for Hybrid</t>
  </si>
  <si>
    <t>Course Success Rates for CTE</t>
  </si>
  <si>
    <t>Course Success Rates for ESL (non-CBET)</t>
  </si>
  <si>
    <t>Course Success Rates for CBET ESL</t>
  </si>
  <si>
    <t>% of enrollments resulting in "W" (withdraw rate)†</t>
  </si>
  <si>
    <t>Fall to spring persistence rate</t>
  </si>
  <si>
    <t>Fall to fall persistence rate</t>
  </si>
  <si>
    <t xml:space="preserve"> # students who completed transfer-level English district wide in their first academic year of enrollment within the district </t>
  </si>
  <si>
    <t xml:space="preserve"> % students who completed transfer-level English district wide in their first academic year of enrollment within the district</t>
  </si>
  <si>
    <t xml:space="preserve"> # students who completed transfer-level English at Canada in their first academic year of enrollment within the district</t>
  </si>
  <si>
    <t xml:space="preserve"> % students who completed transfer-level English at Canada in their first academic year of enrollment within the district</t>
  </si>
  <si>
    <t xml:space="preserve"> # students who completed transfer-level math district wide in their first academic year of enrollment within the district</t>
  </si>
  <si>
    <t xml:space="preserve"> % students who completed transfer-level math district wide in their first academic year of enrollment within the district</t>
  </si>
  <si>
    <t xml:space="preserve"> # students who completed transfer-level math at Canada in their first academic year of enrollment within the district</t>
  </si>
  <si>
    <t xml:space="preserve"> % students who completed transfer-level math at Canada in their first academic year of enrollment within the district</t>
  </si>
  <si>
    <t xml:space="preserve"> # students who completed transfer-level English and math district wide in their first academic year of enrollment within the district</t>
  </si>
  <si>
    <t xml:space="preserve"> % students who completed transfer-level English and math district wide in their first academic year of enrollment within the district</t>
  </si>
  <si>
    <t xml:space="preserve"> # students who completed transfer-level English and math at Canada in their first academic year of enrollment within the district</t>
  </si>
  <si>
    <t xml:space="preserve"> % students who completed transfer-level English and math at Canada in their first academic year of enrollment within the district</t>
  </si>
  <si>
    <t>% of enrolled students who successfully completed various thresholds for degree- applicable credit units in the fall term, up to 15+</t>
  </si>
  <si>
    <t>% of enrolled students who successfully completed various thresholds for degree- applicable credit units in the fall term, up to 15+ Canada Primary campus</t>
  </si>
  <si>
    <t>% of enrolled students who successfully completed various thresholds for degree- applicable credit units in the selected year, up to 30+</t>
  </si>
  <si>
    <t>% of enrolled students who successfully completed various thresholds for degree- applicable credit units in the selected year, up to 30+ Canada Primary campus</t>
  </si>
  <si>
    <t>% of students who had one or more skills gains, measured by advancing one or more CB21 levels in the selected year</t>
  </si>
  <si>
    <t xml:space="preserve">  # of students who earned 12 CTE credit units in one year</t>
  </si>
  <si>
    <t>Completion Metric</t>
  </si>
  <si>
    <t># of certificates of 16 or more units awarded by CAN</t>
  </si>
  <si>
    <t># of certificates of 18 or more units awarded by CAN</t>
  </si>
  <si>
    <t># of AA and AS degrees awarded by CAN</t>
  </si>
  <si>
    <t># of ADT degrees awarded by CAN</t>
  </si>
  <si>
    <t xml:space="preserve"># of unduplicated students who earn a credit certificate over 12 units or associate degree                                                </t>
  </si>
  <si>
    <t># of unduplicated students who earn an associate degree within 2 years (100% of normal time)</t>
  </si>
  <si>
    <t>% of unduplicated students who earn an associate degree within 2 years (100% of normal time)</t>
  </si>
  <si>
    <t># of unduplicated students who earn an associate degree within 3 years (150% of normal time)</t>
  </si>
  <si>
    <t>% of unduplicated students who earn an associate degree within 3 years (150% of normal time)</t>
  </si>
  <si>
    <t># of unduplicated students who earn an associate degree within 4 years (200% of normal time)</t>
  </si>
  <si>
    <t>% of unduplicated students who earn an associate degree within 4 years (200% of normal time)</t>
  </si>
  <si>
    <t>Average # of units earned among students who earned their first associate degree in the selected year and had completed at least 60 units</t>
  </si>
  <si>
    <t>Median # of units earned among students who earned their first associate degree in the selected year and had completed at least 60 units</t>
  </si>
  <si>
    <t>*</t>
  </si>
  <si>
    <t># of students who transferred to a four-year institution who took at least 12 units at CAN in the year prior to transfer</t>
  </si>
  <si>
    <t># of students who transferred to a four-year institution who took at least 3 units at CAN in the year prior to transfer</t>
  </si>
  <si>
    <t># of students who transferred to any 4-year institution who attended CAN within the last 5 years</t>
  </si>
  <si>
    <t># of students who enrolled at a UC</t>
  </si>
  <si>
    <t># of students who enrolled at a CSU</t>
  </si>
  <si>
    <t># of students who enrolled at a CSU or a UC</t>
  </si>
  <si>
    <t>% of students who took adult basic/secondary education or ESL pre-transfer courses who subsequently or simultaneously took credit non-ESL courses in the following year</t>
  </si>
  <si>
    <t>% of students who began as adult basic/secondary education or ESL pre-transfer level students who completed a certificate of over 12 units</t>
  </si>
  <si>
    <t>% of students who began as adult basic/secondary education or ESL pre-transfer level students who completed an associate degree</t>
  </si>
  <si>
    <t>Guided Pathway Metric</t>
  </si>
  <si>
    <t># of Home Campus students</t>
  </si>
  <si>
    <t># of Home Campus students in an Interest Area</t>
  </si>
  <si>
    <t># of students in Art, Design, and Performance</t>
  </si>
  <si>
    <t># of students in Business</t>
  </si>
  <si>
    <t># of students in Human Behavior and Culture</t>
  </si>
  <si>
    <t># of students in Science and Health</t>
  </si>
  <si>
    <t># of students Undecided/University Transfer</t>
  </si>
  <si>
    <t>% supported by ONLY success teams</t>
  </si>
  <si>
    <t># of students served by Success Teams or Special Programs</t>
  </si>
  <si>
    <t>% of all students supported by Success Teams or Special Programs</t>
  </si>
  <si>
    <t>% of first-time students participating in First Year Experience programs</t>
  </si>
  <si>
    <t>Job placement rates (Radiology Technology)</t>
  </si>
  <si>
    <t># of students who were unemployed and became employed after exiting college</t>
  </si>
  <si>
    <t>% of students who were unemployed and became employed after exiting college</t>
  </si>
  <si>
    <t># of CTE students employed in the second quarter after exiting</t>
  </si>
  <si>
    <t>% of CTE students employed in the second quarter after exiting</t>
  </si>
  <si>
    <t># of CTE students employed in the fourth quarter after exiting</t>
  </si>
  <si>
    <t>% of CTE students employed in the fourth quarter after exiting</t>
  </si>
  <si>
    <t>Among students responded to the CTE Outcomes Survey and did not transfer # who reported that their job is closely or very closely related to their field of study</t>
  </si>
  <si>
    <t>Among students responded to the CTE Outcomes Survey and did not transfer % who reported that their job is closely or very closely related to their field of study</t>
  </si>
  <si>
    <t>† denotes a set standard where the goal is a reduction, and thus the standard deviation was added to the average, rather than subtracting it</t>
  </si>
  <si>
    <t># High School students enrolled in Dual Enrollment courses</t>
  </si>
  <si>
    <t>NA</t>
  </si>
  <si>
    <t>KEY:</t>
  </si>
  <si>
    <t>Vision for Success (CCCCO)</t>
  </si>
  <si>
    <t>NOTES:</t>
  </si>
  <si>
    <t>‡ Spring 2020 was moved to distance learning partway through the semester and may not be representative of a typical academic year due to the impacts of Covid 19</t>
  </si>
  <si>
    <t>N/A</t>
  </si>
  <si>
    <t>Strategic Enrollment Management (SEM) Plan:  2020-23</t>
  </si>
  <si>
    <t>Student Equity &amp; Achievement Plan (SEAP): 2019-2022</t>
  </si>
  <si>
    <t>Accreditation Metrics for ACCJC</t>
  </si>
  <si>
    <r>
      <t xml:space="preserve">% of Transfer Seeking Students supported by the Success Teams or Affinity Groups </t>
    </r>
    <r>
      <rPr>
        <i/>
        <sz val="11"/>
        <color rgb="FFFF0000"/>
        <rFont val="Calibri"/>
        <family val="2"/>
        <scheme val="minor"/>
      </rPr>
      <t>(revise?)</t>
    </r>
  </si>
  <si>
    <r>
      <t xml:space="preserve">% of Transfer Seeking Students supported by the Transfer Center, University Center and/or Success Teams or Affinity Groups  </t>
    </r>
    <r>
      <rPr>
        <i/>
        <sz val="11"/>
        <color rgb="FFFF0000"/>
        <rFont val="Calibri"/>
        <family val="2"/>
        <scheme val="minor"/>
      </rPr>
      <t>(revise?)</t>
    </r>
  </si>
  <si>
    <r>
      <t xml:space="preserve">% of Transfer Seeking Students supported by the Transfer Center, University Center </t>
    </r>
    <r>
      <rPr>
        <i/>
        <sz val="11"/>
        <color rgb="FFFF0000"/>
        <rFont val="Calibri"/>
        <family val="2"/>
        <scheme val="minor"/>
      </rPr>
      <t>(revise?)</t>
    </r>
  </si>
  <si>
    <r>
      <t># of students participating in non-curricular career exploration (COOP Ed, Field trips, Job Shadows, Internships)</t>
    </r>
    <r>
      <rPr>
        <i/>
        <sz val="11"/>
        <color rgb="FFFF0000"/>
        <rFont val="Calibri"/>
        <family val="2"/>
        <scheme val="minor"/>
      </rPr>
      <t xml:space="preserve"> (only Coop listed here)</t>
    </r>
  </si>
  <si>
    <t>Licensure Examination Pass Rates (Radiology Technology)</t>
  </si>
  <si>
    <t>%</t>
  </si>
  <si>
    <t>Employment Outcome Metric*</t>
  </si>
  <si>
    <t>* estimates are based on CTEOS survey responses (other than the Rad Tech outcomes data)</t>
  </si>
  <si>
    <t>Fall 2020 Institution-Set Standard</t>
  </si>
  <si>
    <t>Goal?</t>
  </si>
  <si>
    <t xml:space="preserve"># of degrees available 100% online** </t>
  </si>
  <si>
    <t>**As a result of the pandemic, many more programs became completable online.  As of Fall 2022, the College is committing to keeping at least 42 completable 100% remotely.</t>
  </si>
  <si>
    <t>metric under development</t>
  </si>
  <si>
    <r>
      <t xml:space="preserve">% of students "touched" by outreach who apply/enroll - </t>
    </r>
    <r>
      <rPr>
        <i/>
        <sz val="11"/>
        <color rgb="FFFF0000"/>
        <rFont val="Calibri"/>
        <family val="2"/>
        <scheme val="minor"/>
      </rPr>
      <t>difficult to operationalize this metric</t>
    </r>
  </si>
  <si>
    <r>
      <t>% of core course sections offered that are cancelled† (</t>
    </r>
    <r>
      <rPr>
        <b/>
        <i/>
        <sz val="11"/>
        <color rgb="FFFF0000"/>
        <rFont val="Calibri"/>
        <family val="2"/>
        <scheme val="minor"/>
      </rPr>
      <t>not yet implemented/operationalized</t>
    </r>
    <r>
      <rPr>
        <b/>
        <i/>
        <sz val="11"/>
        <color rgb="FF000000"/>
        <rFont val="Calibri"/>
        <family val="2"/>
        <scheme val="minor"/>
      </rPr>
      <t>)</t>
    </r>
  </si>
  <si>
    <t>SEAP</t>
  </si>
  <si>
    <t>Student Success Metrics</t>
  </si>
  <si>
    <t>Vision for Success</t>
  </si>
  <si>
    <t>Strong Workforce</t>
  </si>
  <si>
    <t>Student Centered Funding Formula</t>
  </si>
  <si>
    <r>
      <rPr>
        <b/>
        <sz val="10"/>
        <rFont val="Calibri"/>
        <family val="2"/>
      </rPr>
      <t>Successful Enrollment</t>
    </r>
  </si>
  <si>
    <t>Enrolled at Cañada Within 1 Year of application</t>
  </si>
  <si>
    <t>% and # of students who enrolled in a course in the same or subsequent year of applying to community college</t>
  </si>
  <si>
    <r>
      <rPr>
        <b/>
        <sz val="10"/>
        <rFont val="Calibri"/>
        <family val="2"/>
      </rPr>
      <t>Adult Ed/ESL Skills Gain</t>
    </r>
  </si>
  <si>
    <t>% and # of students who had one or more skills gains, measured by advancing one or more CB21 levels in the selected year</t>
  </si>
  <si>
    <r>
      <rPr>
        <b/>
        <sz val="10"/>
        <rFont val="Calibri"/>
        <family val="2"/>
      </rPr>
      <t>Successful Course Completion</t>
    </r>
  </si>
  <si>
    <r>
      <rPr>
        <sz val="10"/>
        <color rgb="FF2C2C2C"/>
        <rFont val="Calibri"/>
        <family val="2"/>
      </rPr>
      <t>Ratio of the # of credit courses that students completed compared to the # of courses in which students were enrolled at census</t>
    </r>
  </si>
  <si>
    <t>Course success rate in a credit course (C or better) in academic year</t>
  </si>
  <si>
    <t>Completion of transfer level math and English</t>
  </si>
  <si>
    <r>
      <rPr>
        <sz val="10"/>
        <rFont val="Symbol"/>
        <family val="1"/>
      </rPr>
      <t></t>
    </r>
    <r>
      <rPr>
        <sz val="10"/>
        <rFont val="Times New Roman"/>
        <family val="1"/>
      </rPr>
      <t xml:space="preserve">    </t>
    </r>
    <r>
      <rPr>
        <sz val="10"/>
        <rFont val="Calibri"/>
        <family val="2"/>
      </rPr>
      <t xml:space="preserve">% and # of students who completed transfer-level English in their first academic year of enrollment within the district
</t>
    </r>
    <r>
      <rPr>
        <sz val="10"/>
        <rFont val="Symbol"/>
        <family val="1"/>
      </rPr>
      <t></t>
    </r>
    <r>
      <rPr>
        <sz val="10"/>
        <rFont val="Times New Roman"/>
        <family val="1"/>
      </rPr>
      <t xml:space="preserve">    </t>
    </r>
    <r>
      <rPr>
        <sz val="10"/>
        <rFont val="Calibri"/>
        <family val="2"/>
      </rPr>
      <t xml:space="preserve">% and # of students who completed transfer-level mathematics in their first academic year of enrollment within the district
</t>
    </r>
    <r>
      <rPr>
        <sz val="10"/>
        <rFont val="Symbol"/>
        <family val="1"/>
      </rPr>
      <t></t>
    </r>
    <r>
      <rPr>
        <sz val="10"/>
        <rFont val="Times New Roman"/>
        <family val="1"/>
      </rPr>
      <t xml:space="preserve">    </t>
    </r>
    <r>
      <rPr>
        <sz val="10"/>
        <rFont val="Calibri"/>
        <family val="2"/>
      </rPr>
      <t xml:space="preserve">% and # of students who completed both transfer-level English and mathematics in their first academic year of enrollment within the
</t>
    </r>
    <r>
      <rPr>
        <sz val="10"/>
        <rFont val="Calibri"/>
        <family val="2"/>
      </rPr>
      <t>district</t>
    </r>
  </si>
  <si>
    <t>Retention: Fall to Spring (persistence)</t>
  </si>
  <si>
    <t xml:space="preserve">Persistence of students enrolled in the fall and returned in the spring to the same college (excludes high school students) </t>
  </si>
  <si>
    <t>% and # of students retained from fall to spring
in the selected year, excluding students who completed an award or transferred to a four-year
institution</t>
  </si>
  <si>
    <r>
      <rPr>
        <b/>
        <sz val="10"/>
        <rFont val="Calibri"/>
        <family val="2"/>
      </rPr>
      <t>Unit Thresholds</t>
    </r>
  </si>
  <si>
    <r>
      <rPr>
        <sz val="10"/>
        <rFont val="Symbol"/>
        <family val="1"/>
      </rPr>
      <t></t>
    </r>
    <r>
      <rPr>
        <sz val="10"/>
        <rFont val="Times New Roman"/>
        <family val="1"/>
      </rPr>
      <t xml:space="preserve"> </t>
    </r>
    <r>
      <rPr>
        <sz val="10"/>
        <rFont val="Calibri"/>
        <family val="2"/>
      </rPr>
      <t xml:space="preserve">% and # of students who successfully completed various thresholds for degree- applicable credit units in the fall term, up to 15+
</t>
    </r>
    <r>
      <rPr>
        <sz val="10"/>
        <rFont val="Symbol"/>
        <family val="1"/>
      </rPr>
      <t></t>
    </r>
    <r>
      <rPr>
        <sz val="10"/>
        <rFont val="Times New Roman"/>
        <family val="1"/>
      </rPr>
      <t xml:space="preserve"> </t>
    </r>
    <r>
      <rPr>
        <sz val="10"/>
        <rFont val="Calibri"/>
        <family val="2"/>
      </rPr>
      <t>% and # of students who successfully completed various thresholds for degree- applicable credit units in the selected year, up to 30+</t>
    </r>
  </si>
  <si>
    <r>
      <rPr>
        <b/>
        <sz val="10"/>
        <rFont val="Calibri"/>
        <family val="2"/>
      </rPr>
      <t>CTE Progress</t>
    </r>
  </si>
  <si>
    <t xml:space="preserve">% and # of students who successfully completed nine or more career education units in the selected year within the district                                                                                                      % and # of students who completed a noncredit CTE or workforce preparation course, or had 48 or more contact hours in a noncredit career education or workforce preparation course, in the selected year                                               </t>
  </si>
  <si>
    <r>
      <rPr>
        <sz val="10"/>
        <rFont val="Symbol"/>
        <family val="1"/>
      </rPr>
      <t></t>
    </r>
    <r>
      <rPr>
        <sz val="10"/>
        <rFont val="Times New Roman"/>
        <family val="1"/>
      </rPr>
      <t xml:space="preserve">  </t>
    </r>
    <r>
      <rPr>
        <sz val="10"/>
        <rFont val="Calibri"/>
        <family val="2"/>
      </rPr>
      <t xml:space="preserve"># of students who earned 12 CTE credit units in one year
</t>
    </r>
    <r>
      <rPr>
        <sz val="10"/>
        <rFont val="Symbol"/>
        <family val="1"/>
      </rPr>
      <t></t>
    </r>
    <r>
      <rPr>
        <sz val="10"/>
        <rFont val="Times New Roman"/>
        <family val="1"/>
      </rPr>
      <t xml:space="preserve">  </t>
    </r>
    <r>
      <rPr>
        <sz val="10"/>
        <rFont val="Calibri"/>
        <family val="2"/>
      </rPr>
      <t># of CTE students who attained 48 noncredit CTE hours in one year</t>
    </r>
  </si>
  <si>
    <r>
      <rPr>
        <b/>
        <sz val="11"/>
        <rFont val="Calibri"/>
        <family val="2"/>
      </rPr>
      <t>Completed a Level of Adult Education</t>
    </r>
  </si>
  <si>
    <t>% and # of students who completed one or more levels of transitioning from adult basic education or ESL to adult secondary education in the selected year or in the subsequent
adult education by year</t>
  </si>
  <si>
    <r>
      <rPr>
        <b/>
        <sz val="11"/>
        <rFont val="Calibri"/>
        <family val="2"/>
      </rPr>
      <t>Transitioned to Postsecondary</t>
    </r>
  </si>
  <si>
    <r>
      <rPr>
        <sz val="10"/>
        <rFont val="Calibri"/>
        <family val="2"/>
      </rPr>
      <t xml:space="preserve"># of students who took a noncredit adult basic education, adult secondary education, or ESL course and subsequently enrolled in a noncredit career education course or any college- level credit course in the selected or
</t>
    </r>
    <r>
      <rPr>
        <sz val="10"/>
        <rFont val="Calibri"/>
        <family val="2"/>
      </rPr>
      <t>subsequent year</t>
    </r>
  </si>
  <si>
    <r>
      <rPr>
        <b/>
        <sz val="10"/>
        <rFont val="Calibri"/>
        <family val="2"/>
      </rPr>
      <t>Completion Rate</t>
    </r>
  </si>
  <si>
    <r>
      <rPr>
        <sz val="10"/>
        <rFont val="Symbol"/>
        <family val="1"/>
      </rPr>
      <t></t>
    </r>
    <r>
      <rPr>
        <sz val="10"/>
        <rFont val="Times New Roman"/>
        <family val="1"/>
      </rPr>
      <t xml:space="preserve"> </t>
    </r>
    <r>
      <rPr>
        <sz val="10"/>
        <rFont val="Calibri"/>
        <family val="2"/>
      </rPr>
      <t xml:space="preserve"># of students who earned each of the following awards: a noncredit certificate over 48 contact  hours, Chancellor’s Office approved credit certificate, AA/AS, ADT, CCC bachelor’s degree, apprenticeship journey status (unduplicated)                                                                                      # of unduplicated students who earn a credit certificate over 12 units, associate degree, or                                                         </t>
    </r>
  </si>
  <si>
    <r>
      <rPr>
        <sz val="10"/>
        <rFont val="Calibri"/>
        <family val="2"/>
      </rPr>
      <t># of unduplicated students who earn a credit certificate over 12 units, associate degree, or bachelor’s degree</t>
    </r>
  </si>
  <si>
    <r>
      <rPr>
        <sz val="10"/>
        <rFont val="Calibri"/>
        <family val="2"/>
      </rPr>
      <t># of CTE students who earned credit or noncredit certificates or degrees</t>
    </r>
  </si>
  <si>
    <r>
      <rPr>
        <b/>
        <sz val="10"/>
        <rFont val="Calibri"/>
        <family val="2"/>
      </rPr>
      <t># of Degrees and Certificates Awarded</t>
    </r>
  </si>
  <si>
    <t># of certificates of 18 or more units and associate degrees given out by each district</t>
  </si>
  <si>
    <r>
      <rPr>
        <b/>
        <sz val="10"/>
        <rFont val="Calibri"/>
        <family val="2"/>
      </rPr>
      <t>Context for Degree Attainment</t>
    </r>
  </si>
  <si>
    <r>
      <rPr>
        <sz val="10"/>
        <rFont val="Calibri"/>
        <family val="2"/>
      </rPr>
      <t xml:space="preserve">Average # of units earned in the California community college system among students who earned as associate degree in the selected year and had completed at least 60 units at any
</t>
    </r>
    <r>
      <rPr>
        <sz val="10"/>
        <rFont val="Calibri"/>
        <family val="2"/>
      </rPr>
      <t>community college</t>
    </r>
  </si>
  <si>
    <r>
      <rPr>
        <b/>
        <sz val="10"/>
        <rFont val="Calibri"/>
        <family val="2"/>
      </rPr>
      <t>Transition to Post- Secondary</t>
    </r>
  </si>
  <si>
    <t>% and # of students who took adult basic/secondary education or ESL noncredit courses who subsequently or simultaneously took credit courses</t>
  </si>
  <si>
    <r>
      <rPr>
        <b/>
        <sz val="10"/>
        <rFont val="Calibri"/>
        <family val="2"/>
      </rPr>
      <t>Transfers</t>
    </r>
  </si>
  <si>
    <r>
      <t xml:space="preserve"># of students </t>
    </r>
    <r>
      <rPr>
        <sz val="10"/>
        <color rgb="FF2C2C2C"/>
        <rFont val="Calibri"/>
        <family val="2"/>
      </rPr>
      <t xml:space="preserve">who had completed at least 12 units at any community college who transferred to a four-year </t>
    </r>
    <r>
      <rPr>
        <sz val="10"/>
        <rFont val="Calibri"/>
        <family val="2"/>
      </rPr>
      <t>institution</t>
    </r>
  </si>
  <si>
    <r>
      <t xml:space="preserve"># of students </t>
    </r>
    <r>
      <rPr>
        <sz val="10"/>
        <color rgb="FF2C2C2C"/>
        <rFont val="Calibri"/>
        <family val="2"/>
      </rPr>
      <t xml:space="preserve">who </t>
    </r>
    <r>
      <rPr>
        <sz val="10"/>
        <rFont val="Calibri"/>
        <family val="2"/>
      </rPr>
      <t>transferred to CSU and UC</t>
    </r>
  </si>
  <si>
    <r>
      <rPr>
        <sz val="10"/>
        <rFont val="Calibri"/>
        <family val="2"/>
      </rPr>
      <t># of CTE students who transferred to a four-year institution</t>
    </r>
  </si>
  <si>
    <r>
      <rPr>
        <b/>
        <sz val="10"/>
        <rFont val="Calibri"/>
        <family val="2"/>
      </rPr>
      <t>Employment</t>
    </r>
  </si>
  <si>
    <t>% and # of students who were unemployed and became employed after exiting college</t>
  </si>
  <si>
    <r>
      <rPr>
        <sz val="10"/>
        <rFont val="Symbol"/>
        <family val="1"/>
      </rPr>
      <t></t>
    </r>
    <r>
      <rPr>
        <sz val="10"/>
        <rFont val="Times New Roman"/>
        <family val="1"/>
      </rPr>
      <t xml:space="preserve">  </t>
    </r>
    <r>
      <rPr>
        <sz val="10"/>
        <rFont val="Calibri"/>
        <family val="2"/>
      </rPr>
      <t xml:space="preserve"># and % of CTE students employed in the second quarter after exiting
</t>
    </r>
    <r>
      <rPr>
        <sz val="10"/>
        <rFont val="Symbol"/>
        <family val="1"/>
      </rPr>
      <t></t>
    </r>
    <r>
      <rPr>
        <sz val="10"/>
        <rFont val="Times New Roman"/>
        <family val="1"/>
      </rPr>
      <t xml:space="preserve">  </t>
    </r>
    <r>
      <rPr>
        <sz val="10"/>
        <rFont val="Calibri"/>
        <family val="2"/>
      </rPr>
      <t># and % of CTE students employed in the fourth quarter after exiting</t>
    </r>
  </si>
  <si>
    <r>
      <rPr>
        <b/>
        <sz val="10"/>
        <rFont val="Calibri"/>
        <family val="2"/>
      </rPr>
      <t>Employment in Field of Study</t>
    </r>
  </si>
  <si>
    <r>
      <t xml:space="preserve">among students responded to the CTE Outcomes Survey and did not transfer, % and # who reported that their job is closely or very closely related to their
</t>
    </r>
    <r>
      <rPr>
        <sz val="10"/>
        <rFont val="Calibri"/>
        <family val="2"/>
      </rPr>
      <t>field of study</t>
    </r>
  </si>
  <si>
    <r>
      <rPr>
        <sz val="10"/>
        <rFont val="Calibri"/>
        <family val="2"/>
      </rPr>
      <t>% of CTE students who reported that their job is closely or very closely related to their field of study</t>
    </r>
  </si>
  <si>
    <r>
      <rPr>
        <b/>
        <sz val="10"/>
        <rFont val="Calibri"/>
        <family val="2"/>
      </rPr>
      <t>Earnings</t>
    </r>
  </si>
  <si>
    <r>
      <rPr>
        <sz val="10"/>
        <rFont val="Symbol"/>
        <family val="1"/>
      </rPr>
      <t></t>
    </r>
    <r>
      <rPr>
        <sz val="10"/>
        <rFont val="Times New Roman"/>
        <family val="1"/>
      </rPr>
      <t xml:space="preserve">  </t>
    </r>
    <r>
      <rPr>
        <sz val="10"/>
        <rFont val="Calibri"/>
        <family val="2"/>
      </rPr>
      <t xml:space="preserve">Among exiters who did not transfer to a four-year institution, sum of median earnings for the four quarters immediately following the academic year of exit
</t>
    </r>
    <r>
      <rPr>
        <sz val="10"/>
        <rFont val="Symbol"/>
        <family val="1"/>
      </rPr>
      <t></t>
    </r>
    <r>
      <rPr>
        <sz val="10"/>
        <rFont val="Times New Roman"/>
        <family val="1"/>
      </rPr>
      <t xml:space="preserve">  </t>
    </r>
    <r>
      <rPr>
        <sz val="10"/>
        <rFont val="Calibri"/>
        <family val="2"/>
      </rPr>
      <t>Among exiters who did not transfer to a four-year institution, median percentage change in earnings between the
second quarter prior to the academic year of entry at any college and the second quarter after the academic year of exit from the  last college
attended</t>
    </r>
  </si>
  <si>
    <r>
      <rPr>
        <sz val="10"/>
        <rFont val="Symbol"/>
        <family val="1"/>
      </rPr>
      <t></t>
    </r>
    <r>
      <rPr>
        <sz val="10"/>
        <rFont val="Times New Roman"/>
        <family val="1"/>
      </rPr>
      <t xml:space="preserve">  </t>
    </r>
    <r>
      <rPr>
        <sz val="10"/>
        <rFont val="Calibri"/>
        <family val="2"/>
      </rPr>
      <t xml:space="preserve">Among exiting CTE students, the median of the sum of earnings in the four quarters after the academic year of exit
</t>
    </r>
    <r>
      <rPr>
        <sz val="10"/>
        <rFont val="Symbol"/>
        <family val="1"/>
      </rPr>
      <t></t>
    </r>
    <r>
      <rPr>
        <sz val="10"/>
        <rFont val="Times New Roman"/>
        <family val="1"/>
      </rPr>
      <t xml:space="preserve">  </t>
    </r>
    <r>
      <rPr>
        <sz val="10"/>
        <rFont val="Calibri"/>
        <family val="2"/>
      </rPr>
      <t>Among exiting CTE students who earned a degree, certificate, or were skills- builders, median percentage change in earnings between the sum of the four
quarters prior to the academic year of exit and sum of the four quarters after the academic year of exit</t>
    </r>
  </si>
  <si>
    <r>
      <rPr>
        <b/>
        <sz val="10"/>
        <rFont val="Calibri"/>
        <family val="2"/>
      </rPr>
      <t>Living Wage Attainment</t>
    </r>
  </si>
  <si>
    <r>
      <rPr>
        <sz val="10"/>
        <rFont val="Calibri"/>
        <family val="2"/>
      </rPr>
      <t xml:space="preserve">Among students who exited college and did not transfer to four- year institution, the % and # who attained the regional living wage in the county where the district office is located for a single adult measured immediately following  academic year of
</t>
    </r>
    <r>
      <rPr>
        <sz val="10"/>
        <rFont val="Calibri"/>
        <family val="2"/>
      </rPr>
      <t>exit</t>
    </r>
  </si>
  <si>
    <r>
      <rPr>
        <sz val="10"/>
        <rFont val="Calibri"/>
        <family val="2"/>
      </rPr>
      <t># and % of exiting CTE students who earned a degree, certificate, or were skills-builders who attained a living wage for a single adult in the microregion where the college is located</t>
    </r>
  </si>
  <si>
    <r>
      <rPr>
        <sz val="10"/>
        <rFont val="Calibri"/>
        <family val="2"/>
      </rPr>
      <t># of exiting students who did not transfer who attained the living wage for a single adult in the county where the district office is located</t>
    </r>
  </si>
  <si>
    <t>U.S. Dept. of Ed. Scorecard</t>
  </si>
  <si>
    <t>Graduation Rate</t>
  </si>
  <si>
    <t>Average Annual Cost</t>
  </si>
  <si>
    <t># of SUHSD high school graduates who enroll at CAN within one year of graduation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</si>
</sst>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_(* #,##0.0_);_(* \(#,##0.0\);_(* &quot;-&quot;??_);_(@_)"/>
    <numFmt numFmtId="167" formatCode="0.0"/>
    <numFmt numFmtId="168" formatCode="#,##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scheme val="minor"/>
    </font>
    <font>
      <b/>
      <sz val="11"/>
      <name val="Calibri"/>
      <family val="2"/>
      <scheme val="minor"/>
    </font>
    <font>
      <b/>
      <sz val="11"/>
      <color rgb="FFFFFFFF"/>
      <name val="Calibri"/>
      <family val="2"/>
    </font>
    <font>
      <b/>
      <sz val="11"/>
      <color rgb="FF000000"/>
      <name val="Calibri"/>
      <family val="2"/>
      <scheme val="minor"/>
    </font>
    <font>
      <sz val="11"/>
      <name val="Calibri"/>
      <family val="2"/>
      <scheme val="minor"/>
    </font>
    <font>
      <b/>
      <sz val="11"/>
      <color rgb="FF000000"/>
      <name val="Calibri"/>
      <family val="2"/>
    </font>
    <font>
      <b/>
      <i/>
      <sz val="11"/>
      <color rgb="FF000000"/>
      <name val="Calibri"/>
      <family val="2"/>
      <scheme val="minor"/>
    </font>
    <font>
      <i/>
      <sz val="11"/>
      <color theme="1"/>
      <name val="Calibri"/>
      <family val="2"/>
      <scheme val="minor"/>
    </font>
    <font>
      <sz val="11"/>
      <color theme="0"/>
      <name val="Calibri"/>
      <family val="2"/>
      <scheme val="minor"/>
    </font>
    <font>
      <sz val="9"/>
      <color theme="1"/>
      <name val="Calibri"/>
      <family val="2"/>
      <scheme val="minor"/>
    </font>
    <font>
      <sz val="9"/>
      <color theme="1"/>
      <name val="Calibri"/>
      <family val="2"/>
    </font>
    <font>
      <i/>
      <sz val="11"/>
      <color rgb="FFFF0000"/>
      <name val="Calibri"/>
      <family val="2"/>
      <scheme val="minor"/>
    </font>
    <font>
      <sz val="11"/>
      <color rgb="FF000000"/>
      <name val="Calibri"/>
      <family val="2"/>
      <scheme val="minor"/>
    </font>
    <font>
      <b/>
      <i/>
      <sz val="11"/>
      <color rgb="FFFF0000"/>
      <name val="Calibri"/>
      <family val="2"/>
      <scheme val="minor"/>
    </font>
    <font>
      <b/>
      <sz val="10"/>
      <name val="Calibri"/>
      <family val="2"/>
    </font>
    <font>
      <sz val="10"/>
      <name val="Calibri"/>
      <family val="2"/>
    </font>
    <font>
      <sz val="10"/>
      <color rgb="FF2C2C2C"/>
      <name val="Calibri"/>
      <family val="2"/>
    </font>
    <font>
      <sz val="10"/>
      <name val="Symbol"/>
      <family val="1"/>
    </font>
    <font>
      <sz val="10"/>
      <name val="Times New Roman"/>
      <family val="1"/>
    </font>
    <font>
      <i/>
      <sz val="11"/>
      <color indexed="8"/>
      <name val="Calibri"/>
      <family val="2"/>
    </font>
    <font>
      <b/>
      <sz val="11"/>
      <name val="Calibri"/>
      <family val="2"/>
    </font>
  </fonts>
  <fills count="16">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FFFFFF"/>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006342"/>
        <bgColor indexed="64"/>
      </patternFill>
    </fill>
    <fill>
      <patternFill patternType="solid">
        <fgColor rgb="FF71EDE7"/>
        <bgColor indexed="64"/>
      </patternFill>
    </fill>
    <fill>
      <patternFill patternType="solid">
        <fgColor theme="9" tint="0.79998168889431442"/>
        <bgColor rgb="FFFFFFFF"/>
      </patternFill>
    </fill>
    <fill>
      <patternFill patternType="solid">
        <fgColor theme="8"/>
      </patternFill>
    </fill>
    <fill>
      <patternFill patternType="solid">
        <fgColor theme="0"/>
        <bgColor indexed="64"/>
      </patternFill>
    </fill>
    <fill>
      <patternFill patternType="solid">
        <fgColor theme="6" tint="-0.249977111117893"/>
        <bgColor indexed="64"/>
      </patternFill>
    </fill>
    <fill>
      <patternFill patternType="solid">
        <fgColor rgb="FFDADADA"/>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12" borderId="0" applyNumberFormat="0" applyBorder="0" applyAlignment="0" applyProtection="0"/>
  </cellStyleXfs>
  <cellXfs count="116">
    <xf numFmtId="0" fontId="0" fillId="0" borderId="0" xfId="0"/>
    <xf numFmtId="165" fontId="3" fillId="2" borderId="0" xfId="0" applyNumberFormat="1" applyFont="1" applyFill="1"/>
    <xf numFmtId="0" fontId="0" fillId="0" borderId="0" xfId="0" applyAlignment="1">
      <alignment wrapText="1"/>
    </xf>
    <xf numFmtId="0" fontId="3" fillId="0" borderId="0" xfId="0" applyFont="1" applyAlignment="1">
      <alignment wrapText="1"/>
    </xf>
    <xf numFmtId="165" fontId="7" fillId="0" borderId="0" xfId="2" applyNumberFormat="1" applyFont="1" applyFill="1" applyBorder="1" applyAlignment="1">
      <alignment wrapText="1"/>
    </xf>
    <xf numFmtId="165" fontId="0" fillId="2" borderId="0" xfId="0" applyNumberFormat="1" applyFont="1" applyFill="1"/>
    <xf numFmtId="165" fontId="0" fillId="0" borderId="0" xfId="2" applyNumberFormat="1" applyFont="1"/>
    <xf numFmtId="0" fontId="7" fillId="0" borderId="1" xfId="0" applyFont="1" applyFill="1" applyBorder="1" applyAlignment="1">
      <alignment vertical="center" wrapText="1"/>
    </xf>
    <xf numFmtId="164" fontId="7" fillId="0" borderId="1" xfId="0" applyNumberFormat="1" applyFont="1" applyFill="1" applyBorder="1" applyAlignment="1">
      <alignment horizontal="right" wrapText="1"/>
    </xf>
    <xf numFmtId="3" fontId="3" fillId="2" borderId="1" xfId="1" applyNumberFormat="1" applyFont="1" applyFill="1" applyBorder="1" applyAlignment="1">
      <alignment horizontal="right"/>
    </xf>
    <xf numFmtId="164" fontId="8" fillId="3" borderId="1" xfId="1" applyNumberFormat="1" applyFont="1" applyFill="1" applyBorder="1" applyAlignment="1">
      <alignment horizontal="right"/>
    </xf>
    <xf numFmtId="3" fontId="3" fillId="4" borderId="1" xfId="0" applyNumberFormat="1" applyFont="1" applyFill="1" applyBorder="1" applyAlignment="1">
      <alignment horizontal="right"/>
    </xf>
    <xf numFmtId="164" fontId="8" fillId="0" borderId="1" xfId="1" quotePrefix="1" applyNumberFormat="1" applyFont="1" applyFill="1" applyBorder="1" applyAlignment="1">
      <alignment horizontal="center"/>
    </xf>
    <xf numFmtId="3" fontId="3" fillId="4" borderId="1" xfId="1" applyNumberFormat="1" applyFont="1" applyFill="1" applyBorder="1" applyAlignment="1">
      <alignment horizontal="right"/>
    </xf>
    <xf numFmtId="164" fontId="8" fillId="0" borderId="1" xfId="1" applyNumberFormat="1" applyFont="1" applyFill="1" applyBorder="1" applyAlignment="1">
      <alignment horizontal="right"/>
    </xf>
    <xf numFmtId="9" fontId="8" fillId="0" borderId="1" xfId="0" quotePrefix="1" applyNumberFormat="1" applyFont="1" applyFill="1" applyBorder="1" applyAlignment="1">
      <alignment horizontal="right"/>
    </xf>
    <xf numFmtId="9" fontId="8" fillId="3" borderId="1" xfId="0" applyNumberFormat="1" applyFont="1" applyFill="1" applyBorder="1" applyAlignment="1">
      <alignment horizontal="right"/>
    </xf>
    <xf numFmtId="3" fontId="3" fillId="2" borderId="1" xfId="0" applyNumberFormat="1" applyFont="1" applyFill="1" applyBorder="1" applyAlignment="1">
      <alignment horizontal="right"/>
    </xf>
    <xf numFmtId="164" fontId="8" fillId="3" borderId="1" xfId="1" applyNumberFormat="1" applyFont="1" applyFill="1" applyBorder="1" applyAlignment="1"/>
    <xf numFmtId="1" fontId="8" fillId="3" borderId="1" xfId="0" applyNumberFormat="1" applyFont="1" applyFill="1" applyBorder="1" applyAlignment="1">
      <alignment horizontal="right"/>
    </xf>
    <xf numFmtId="0" fontId="8" fillId="3" borderId="1" xfId="0" quotePrefix="1" applyNumberFormat="1" applyFont="1" applyFill="1" applyBorder="1" applyAlignment="1">
      <alignment horizontal="right"/>
    </xf>
    <xf numFmtId="9" fontId="7" fillId="5" borderId="1" xfId="2" applyNumberFormat="1" applyFont="1" applyFill="1" applyBorder="1" applyAlignment="1">
      <alignment horizontal="right" wrapText="1"/>
    </xf>
    <xf numFmtId="9" fontId="3" fillId="5" borderId="1" xfId="2" applyNumberFormat="1" applyFont="1" applyFill="1" applyBorder="1" applyAlignment="1">
      <alignment horizontal="right"/>
    </xf>
    <xf numFmtId="165" fontId="3" fillId="5" borderId="1" xfId="0" applyNumberFormat="1" applyFont="1" applyFill="1" applyBorder="1"/>
    <xf numFmtId="0" fontId="3" fillId="5" borderId="1" xfId="0" applyFont="1" applyFill="1" applyBorder="1" applyAlignment="1">
      <alignment horizontal="right"/>
    </xf>
    <xf numFmtId="9" fontId="8" fillId="0" borderId="1" xfId="2" applyNumberFormat="1" applyFont="1" applyBorder="1"/>
    <xf numFmtId="166" fontId="8" fillId="3" borderId="1" xfId="0" applyNumberFormat="1" applyFont="1" applyFill="1" applyBorder="1" applyAlignment="1">
      <alignment horizontal="right"/>
    </xf>
    <xf numFmtId="9" fontId="8" fillId="3" borderId="1" xfId="0" quotePrefix="1" applyNumberFormat="1" applyFont="1" applyFill="1" applyBorder="1" applyAlignment="1">
      <alignment horizontal="center"/>
    </xf>
    <xf numFmtId="0" fontId="3" fillId="0" borderId="1" xfId="0" applyFont="1" applyBorder="1"/>
    <xf numFmtId="164" fontId="7" fillId="5" borderId="1" xfId="0" applyNumberFormat="1" applyFont="1" applyFill="1" applyBorder="1" applyAlignment="1">
      <alignment horizontal="right" wrapText="1"/>
    </xf>
    <xf numFmtId="0" fontId="0" fillId="0" borderId="1" xfId="0" applyNumberFormat="1" applyBorder="1"/>
    <xf numFmtId="0" fontId="8" fillId="0" borderId="1" xfId="0" applyNumberFormat="1" applyFont="1" applyBorder="1"/>
    <xf numFmtId="0" fontId="8" fillId="0" borderId="1" xfId="0" applyFont="1" applyFill="1" applyBorder="1" applyAlignment="1">
      <alignment horizontal="right"/>
    </xf>
    <xf numFmtId="0" fontId="8" fillId="3" borderId="1" xfId="0" applyFont="1" applyFill="1" applyBorder="1" applyAlignment="1">
      <alignment horizontal="right"/>
    </xf>
    <xf numFmtId="0" fontId="8" fillId="0" borderId="1" xfId="0" applyFont="1" applyFill="1" applyBorder="1"/>
    <xf numFmtId="0" fontId="10" fillId="0" borderId="1" xfId="0" applyFont="1" applyFill="1" applyBorder="1" applyAlignment="1">
      <alignment vertical="center" wrapText="1"/>
    </xf>
    <xf numFmtId="167" fontId="7" fillId="0" borderId="1" xfId="0" applyNumberFormat="1" applyFont="1" applyFill="1" applyBorder="1" applyAlignment="1">
      <alignment vertical="center" wrapText="1"/>
    </xf>
    <xf numFmtId="168" fontId="3" fillId="2" borderId="1" xfId="0" applyNumberFormat="1" applyFont="1" applyFill="1" applyBorder="1" applyAlignment="1">
      <alignment horizontal="right"/>
    </xf>
    <xf numFmtId="1" fontId="3" fillId="11" borderId="1" xfId="0" applyNumberFormat="1" applyFont="1" applyFill="1" applyBorder="1" applyAlignment="1">
      <alignment horizontal="right"/>
    </xf>
    <xf numFmtId="9" fontId="3" fillId="5" borderId="1" xfId="0" applyNumberFormat="1" applyFont="1" applyFill="1" applyBorder="1"/>
    <xf numFmtId="0" fontId="0" fillId="0" borderId="0" xfId="0" applyFill="1"/>
    <xf numFmtId="1" fontId="3" fillId="7" borderId="1" xfId="0" applyNumberFormat="1" applyFont="1" applyFill="1" applyBorder="1" applyAlignment="1">
      <alignment horizontal="right"/>
    </xf>
    <xf numFmtId="3" fontId="8" fillId="0" borderId="1" xfId="0" applyNumberFormat="1" applyFont="1" applyFill="1" applyBorder="1"/>
    <xf numFmtId="3" fontId="8" fillId="0" borderId="1" xfId="0" applyNumberFormat="1" applyFont="1" applyBorder="1"/>
    <xf numFmtId="0" fontId="3" fillId="0" borderId="1" xfId="0" applyFont="1" applyBorder="1" applyAlignment="1">
      <alignment wrapText="1"/>
    </xf>
    <xf numFmtId="9" fontId="3" fillId="7" borderId="1" xfId="2" applyNumberFormat="1" applyFont="1" applyFill="1" applyBorder="1" applyAlignment="1">
      <alignment horizontal="right"/>
    </xf>
    <xf numFmtId="9" fontId="8" fillId="0" borderId="1" xfId="2" applyNumberFormat="1" applyFont="1" applyFill="1" applyBorder="1"/>
    <xf numFmtId="0" fontId="3" fillId="0" borderId="1" xfId="0" applyFont="1" applyFill="1" applyBorder="1" applyAlignment="1">
      <alignment wrapText="1"/>
    </xf>
    <xf numFmtId="1" fontId="3" fillId="4" borderId="1" xfId="0" applyNumberFormat="1" applyFont="1" applyFill="1" applyBorder="1" applyAlignment="1">
      <alignment horizontal="right"/>
    </xf>
    <xf numFmtId="0" fontId="8" fillId="0" borderId="1" xfId="0" applyFont="1" applyBorder="1"/>
    <xf numFmtId="9" fontId="7" fillId="0" borderId="1" xfId="2" applyNumberFormat="1" applyFont="1" applyFill="1" applyBorder="1" applyAlignment="1">
      <alignment horizontal="right" wrapText="1"/>
    </xf>
    <xf numFmtId="9" fontId="3" fillId="2" borderId="1" xfId="0" applyNumberFormat="1" applyFont="1" applyFill="1" applyBorder="1"/>
    <xf numFmtId="9" fontId="8" fillId="3" borderId="1" xfId="2" applyNumberFormat="1" applyFont="1" applyFill="1" applyBorder="1" applyAlignment="1">
      <alignment horizontal="right"/>
    </xf>
    <xf numFmtId="9" fontId="3" fillId="2" borderId="1" xfId="2" applyNumberFormat="1" applyFont="1" applyFill="1" applyBorder="1" applyAlignment="1">
      <alignment horizontal="right"/>
    </xf>
    <xf numFmtId="9" fontId="3" fillId="7" borderId="1" xfId="0" applyNumberFormat="1" applyFont="1" applyFill="1" applyBorder="1" applyAlignment="1">
      <alignment horizontal="right" wrapText="1"/>
    </xf>
    <xf numFmtId="0" fontId="0" fillId="0" borderId="1" xfId="0" applyBorder="1"/>
    <xf numFmtId="9" fontId="8" fillId="0" borderId="1" xfId="2" applyNumberFormat="1" applyFont="1" applyFill="1" applyBorder="1" applyAlignment="1">
      <alignment horizontal="right"/>
    </xf>
    <xf numFmtId="0" fontId="0" fillId="7" borderId="0" xfId="0" applyFill="1"/>
    <xf numFmtId="0" fontId="0" fillId="5" borderId="0" xfId="0" applyFill="1"/>
    <xf numFmtId="0" fontId="0" fillId="8" borderId="0" xfId="0" applyFill="1"/>
    <xf numFmtId="0" fontId="13" fillId="0" borderId="0" xfId="0" applyFont="1" applyAlignment="1">
      <alignment wrapText="1"/>
    </xf>
    <xf numFmtId="0" fontId="14" fillId="0" borderId="0" xfId="0" applyFont="1" applyAlignment="1">
      <alignment wrapText="1"/>
    </xf>
    <xf numFmtId="0" fontId="2" fillId="12" borderId="1" xfId="3" applyFont="1" applyBorder="1" applyAlignment="1">
      <alignment vertical="center" wrapText="1"/>
    </xf>
    <xf numFmtId="1" fontId="3" fillId="0" borderId="1" xfId="0" applyNumberFormat="1" applyFont="1" applyFill="1" applyBorder="1" applyAlignment="1">
      <alignment horizontal="right" wrapText="1"/>
    </xf>
    <xf numFmtId="3" fontId="3" fillId="0" borderId="1" xfId="0" applyNumberFormat="1" applyFont="1" applyFill="1" applyBorder="1" applyAlignment="1">
      <alignment horizontal="right"/>
    </xf>
    <xf numFmtId="1" fontId="3" fillId="7" borderId="1" xfId="0" applyNumberFormat="1" applyFont="1" applyFill="1" applyBorder="1" applyAlignment="1">
      <alignment horizontal="right" wrapText="1"/>
    </xf>
    <xf numFmtId="0" fontId="0" fillId="0" borderId="1" xfId="0" applyBorder="1" applyAlignment="1">
      <alignment wrapText="1"/>
    </xf>
    <xf numFmtId="0" fontId="8" fillId="3" borderId="1" xfId="0" applyFont="1" applyFill="1" applyBorder="1" applyAlignment="1"/>
    <xf numFmtId="0" fontId="8" fillId="0" borderId="1" xfId="0" applyNumberFormat="1" applyFont="1" applyFill="1" applyBorder="1"/>
    <xf numFmtId="9" fontId="7" fillId="5" borderId="1" xfId="2" applyFont="1" applyFill="1" applyBorder="1" applyAlignment="1">
      <alignment horizontal="right" wrapText="1"/>
    </xf>
    <xf numFmtId="9" fontId="0" fillId="0" borderId="1" xfId="2" applyFont="1" applyBorder="1"/>
    <xf numFmtId="0" fontId="0" fillId="0" borderId="1" xfId="0" applyFill="1" applyBorder="1" applyAlignment="1">
      <alignment wrapText="1"/>
    </xf>
    <xf numFmtId="1" fontId="3" fillId="8" borderId="1" xfId="0" applyNumberFormat="1" applyFont="1" applyFill="1" applyBorder="1" applyAlignment="1">
      <alignment horizontal="right" wrapText="1"/>
    </xf>
    <xf numFmtId="1" fontId="0" fillId="0" borderId="1" xfId="0" applyNumberFormat="1" applyBorder="1"/>
    <xf numFmtId="1" fontId="8" fillId="0" borderId="1" xfId="0" applyNumberFormat="1" applyFont="1" applyBorder="1"/>
    <xf numFmtId="164" fontId="7" fillId="8" borderId="1" xfId="0" applyNumberFormat="1" applyFont="1" applyFill="1" applyBorder="1" applyAlignment="1">
      <alignment horizontal="right" wrapText="1"/>
    </xf>
    <xf numFmtId="9" fontId="7" fillId="5" borderId="1" xfId="2" applyNumberFormat="1" applyFont="1" applyFill="1" applyBorder="1" applyAlignment="1">
      <alignment wrapText="1"/>
    </xf>
    <xf numFmtId="9" fontId="0" fillId="0" borderId="1" xfId="0" applyNumberFormat="1" applyBorder="1"/>
    <xf numFmtId="165" fontId="7" fillId="5" borderId="1" xfId="2" applyNumberFormat="1" applyFont="1" applyFill="1" applyBorder="1" applyAlignment="1">
      <alignment wrapText="1"/>
    </xf>
    <xf numFmtId="164" fontId="0" fillId="0" borderId="1" xfId="1" applyNumberFormat="1" applyFont="1" applyFill="1" applyBorder="1"/>
    <xf numFmtId="165" fontId="0" fillId="0" borderId="1" xfId="2" applyNumberFormat="1" applyFont="1" applyBorder="1"/>
    <xf numFmtId="164" fontId="0" fillId="0" borderId="1" xfId="1" applyNumberFormat="1" applyFont="1" applyBorder="1"/>
    <xf numFmtId="165" fontId="0" fillId="0" borderId="1" xfId="2" applyNumberFormat="1" applyFont="1" applyFill="1" applyBorder="1"/>
    <xf numFmtId="0" fontId="0" fillId="0" borderId="1" xfId="0" applyFont="1" applyBorder="1" applyAlignment="1">
      <alignment wrapText="1"/>
    </xf>
    <xf numFmtId="165" fontId="16" fillId="0" borderId="1" xfId="2" applyNumberFormat="1" applyFont="1" applyFill="1" applyBorder="1" applyAlignment="1">
      <alignment wrapText="1"/>
    </xf>
    <xf numFmtId="165" fontId="7" fillId="0" borderId="1" xfId="2" applyNumberFormat="1" applyFont="1" applyFill="1" applyBorder="1" applyAlignment="1">
      <alignment wrapText="1"/>
    </xf>
    <xf numFmtId="0" fontId="11" fillId="0" borderId="1" xfId="0" applyFont="1" applyFill="1" applyBorder="1" applyAlignment="1">
      <alignment wrapText="1"/>
    </xf>
    <xf numFmtId="0" fontId="16" fillId="0" borderId="1" xfId="2" applyNumberFormat="1" applyFont="1" applyFill="1" applyBorder="1" applyAlignment="1">
      <alignment wrapText="1"/>
    </xf>
    <xf numFmtId="165" fontId="3" fillId="0" borderId="1" xfId="0" applyNumberFormat="1" applyFont="1" applyFill="1" applyBorder="1"/>
    <xf numFmtId="0" fontId="11" fillId="0" borderId="1" xfId="0" applyFont="1" applyBorder="1" applyAlignment="1">
      <alignment wrapText="1"/>
    </xf>
    <xf numFmtId="9" fontId="0" fillId="0" borderId="1" xfId="2" applyNumberFormat="1" applyFont="1" applyFill="1" applyBorder="1"/>
    <xf numFmtId="1" fontId="3" fillId="0" borderId="1" xfId="0" applyNumberFormat="1" applyFont="1" applyBorder="1" applyAlignment="1">
      <alignment wrapText="1"/>
    </xf>
    <xf numFmtId="9" fontId="3" fillId="0" borderId="1" xfId="2" applyFont="1" applyFill="1" applyBorder="1" applyAlignment="1">
      <alignment wrapText="1"/>
    </xf>
    <xf numFmtId="9" fontId="3" fillId="0" borderId="1" xfId="2" applyFont="1" applyBorder="1" applyAlignment="1">
      <alignment wrapText="1"/>
    </xf>
    <xf numFmtId="9" fontId="7" fillId="8" borderId="1" xfId="2" applyFont="1" applyFill="1" applyBorder="1" applyAlignment="1">
      <alignment horizontal="right" wrapText="1"/>
    </xf>
    <xf numFmtId="0" fontId="7" fillId="5" borderId="1" xfId="2" applyNumberFormat="1" applyFont="1" applyFill="1" applyBorder="1" applyAlignment="1">
      <alignment horizontal="right" wrapText="1"/>
    </xf>
    <xf numFmtId="0" fontId="0" fillId="0" borderId="1" xfId="2" applyNumberFormat="1" applyFont="1" applyBorder="1"/>
    <xf numFmtId="0" fontId="8" fillId="0" borderId="1" xfId="2" applyNumberFormat="1" applyFont="1" applyBorder="1"/>
    <xf numFmtId="9" fontId="8" fillId="0" borderId="1" xfId="2" applyNumberFormat="1" applyFont="1" applyBorder="1" applyAlignment="1">
      <alignment horizontal="right"/>
    </xf>
    <xf numFmtId="0" fontId="0" fillId="6" borderId="1" xfId="2" applyNumberFormat="1" applyFont="1" applyFill="1" applyBorder="1"/>
    <xf numFmtId="0" fontId="0" fillId="13" borderId="1" xfId="0" applyFill="1" applyBorder="1" applyAlignment="1">
      <alignment horizontal="right" wrapText="1"/>
    </xf>
    <xf numFmtId="0" fontId="0" fillId="13" borderId="1" xfId="0" applyFill="1" applyBorder="1"/>
    <xf numFmtId="9" fontId="3" fillId="0" borderId="1" xfId="0" applyNumberFormat="1" applyFont="1" applyFill="1" applyBorder="1"/>
    <xf numFmtId="0" fontId="2" fillId="14" borderId="0" xfId="0" applyFont="1" applyFill="1" applyAlignment="1">
      <alignment horizontal="center" vertical="center" wrapText="1"/>
    </xf>
    <xf numFmtId="0" fontId="18" fillId="15" borderId="3" xfId="0" applyFont="1" applyFill="1" applyBorder="1" applyAlignment="1">
      <alignment horizontal="left" vertical="center" wrapText="1"/>
    </xf>
    <xf numFmtId="0" fontId="19" fillId="0" borderId="1" xfId="0" applyFont="1" applyFill="1" applyBorder="1" applyAlignment="1">
      <alignment horizontal="left" vertical="top" wrapText="1"/>
    </xf>
    <xf numFmtId="0" fontId="23" fillId="0" borderId="1" xfId="0" applyFont="1" applyBorder="1" applyAlignment="1">
      <alignment horizontal="left" vertical="center" wrapText="1"/>
    </xf>
    <xf numFmtId="0" fontId="0" fillId="0" borderId="1" xfId="0" applyFill="1" applyBorder="1" applyAlignment="1">
      <alignment horizontal="left" vertical="top"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top" wrapText="1" indent="1"/>
    </xf>
    <xf numFmtId="0" fontId="18" fillId="15" borderId="0" xfId="0" applyFont="1" applyFill="1" applyBorder="1" applyAlignment="1">
      <alignment horizontal="left" vertical="center" wrapText="1"/>
    </xf>
    <xf numFmtId="9" fontId="8" fillId="0" borderId="1" xfId="2" applyFont="1" applyFill="1" applyBorder="1" applyAlignment="1">
      <alignment horizontal="right"/>
    </xf>
    <xf numFmtId="0" fontId="4" fillId="9" borderId="0"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4" fillId="9" borderId="0" xfId="0" applyFont="1" applyFill="1" applyBorder="1" applyAlignment="1">
      <alignment horizontal="center" vertical="center" wrapText="1"/>
    </xf>
  </cellXfs>
  <cellStyles count="4">
    <cellStyle name="Accent5" xfId="3" builtinId="45"/>
    <cellStyle name="Comma" xfId="1" builtinId="3"/>
    <cellStyle name="Normal" xfId="0" builtinId="0"/>
    <cellStyle name="Percent" xfId="2" builtinId="5"/>
  </cellStyles>
  <dxfs count="0"/>
  <tableStyles count="0" defaultTableStyle="TableStyleMedium2" defaultPivotStyle="PivotStyleLight16"/>
  <colors>
    <mruColors>
      <color rgb="FF71EDE7"/>
      <color rgb="FF6CDCF2"/>
      <color rgb="FF0063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700B0-C747-4E9D-91C8-A590975A0256}">
  <dimension ref="A1:H127"/>
  <sheetViews>
    <sheetView tabSelected="1" workbookViewId="0">
      <selection activeCell="D78" sqref="D78:D79"/>
    </sheetView>
  </sheetViews>
  <sheetFormatPr defaultRowHeight="14.5" x14ac:dyDescent="0.35"/>
  <cols>
    <col min="1" max="1" width="120.7265625" style="2" customWidth="1"/>
    <col min="2" max="2" width="25.7265625" style="2" customWidth="1"/>
    <col min="3" max="4" width="17" customWidth="1"/>
    <col min="5" max="5" width="11.7265625" customWidth="1"/>
    <col min="6" max="8" width="10.54296875" bestFit="1" customWidth="1"/>
  </cols>
  <sheetData>
    <row r="1" spans="1:8" ht="23.15" customHeight="1" x14ac:dyDescent="0.35">
      <c r="A1" s="112" t="s">
        <v>0</v>
      </c>
      <c r="B1" s="113" t="s">
        <v>1</v>
      </c>
      <c r="C1" s="113" t="s">
        <v>122</v>
      </c>
      <c r="D1" s="115" t="s">
        <v>2</v>
      </c>
      <c r="E1" s="115" t="s">
        <v>3</v>
      </c>
      <c r="F1" s="115" t="s">
        <v>4</v>
      </c>
      <c r="G1" s="115" t="s">
        <v>5</v>
      </c>
      <c r="H1" s="115" t="s">
        <v>6</v>
      </c>
    </row>
    <row r="2" spans="1:8" ht="23.15" customHeight="1" x14ac:dyDescent="0.35">
      <c r="A2" s="112"/>
      <c r="B2" s="114"/>
      <c r="C2" s="114"/>
      <c r="D2" s="115" t="s">
        <v>2</v>
      </c>
      <c r="E2" s="115"/>
      <c r="F2" s="115"/>
      <c r="G2" s="115"/>
      <c r="H2" s="115"/>
    </row>
    <row r="3" spans="1:8" x14ac:dyDescent="0.35">
      <c r="A3" s="62" t="s">
        <v>7</v>
      </c>
      <c r="B3" s="8">
        <v>11123.7</v>
      </c>
      <c r="C3" s="9">
        <f t="shared" ref="C3:C11" si="0">AVERAGE(D3:H3)-STDEV(E3:H3)</f>
        <v>10194.50656265121</v>
      </c>
      <c r="D3" s="10">
        <v>9602</v>
      </c>
      <c r="E3" s="10">
        <v>10776</v>
      </c>
      <c r="F3" s="10">
        <v>10313</v>
      </c>
      <c r="G3" s="10">
        <v>10594</v>
      </c>
      <c r="H3" s="10">
        <v>10744</v>
      </c>
    </row>
    <row r="4" spans="1:8" x14ac:dyDescent="0.35">
      <c r="A4" s="62" t="s">
        <v>8</v>
      </c>
      <c r="B4" s="8">
        <v>5867.4000000000005</v>
      </c>
      <c r="C4" s="11">
        <f t="shared" si="0"/>
        <v>5080.4148734234004</v>
      </c>
      <c r="D4" s="12">
        <v>6515</v>
      </c>
      <c r="E4" s="12">
        <v>7078</v>
      </c>
      <c r="F4" s="10">
        <v>5813</v>
      </c>
      <c r="G4" s="10">
        <v>5588</v>
      </c>
      <c r="H4" s="10">
        <v>4920</v>
      </c>
    </row>
    <row r="5" spans="1:8" x14ac:dyDescent="0.35">
      <c r="A5" s="7" t="s">
        <v>9</v>
      </c>
      <c r="B5" s="8">
        <v>3734.3130300000003</v>
      </c>
      <c r="C5" s="13">
        <f t="shared" si="0"/>
        <v>3199.4757813752976</v>
      </c>
      <c r="D5" s="14">
        <v>2950</v>
      </c>
      <c r="E5" s="14">
        <v>3279.9924000000001</v>
      </c>
      <c r="F5" s="10">
        <v>3396.3827000000001</v>
      </c>
      <c r="G5" s="10">
        <v>3556.4886000000001</v>
      </c>
      <c r="H5" s="10">
        <v>3664.1556000000101</v>
      </c>
    </row>
    <row r="6" spans="1:8" x14ac:dyDescent="0.35">
      <c r="A6" s="7" t="s">
        <v>10</v>
      </c>
      <c r="B6" s="8">
        <v>30597</v>
      </c>
      <c r="C6" s="9">
        <f t="shared" si="0"/>
        <v>26452.593233138141</v>
      </c>
      <c r="D6" s="14">
        <v>23999</v>
      </c>
      <c r="E6" s="14">
        <v>27049</v>
      </c>
      <c r="F6" s="10">
        <v>28467</v>
      </c>
      <c r="G6" s="10">
        <v>29140</v>
      </c>
      <c r="H6" s="10">
        <v>30194</v>
      </c>
    </row>
    <row r="7" spans="1:8" x14ac:dyDescent="0.35">
      <c r="A7" s="7" t="s">
        <v>11</v>
      </c>
      <c r="B7" s="8">
        <v>9484.65</v>
      </c>
      <c r="C7" s="9">
        <f t="shared" si="0"/>
        <v>8245.1818038324982</v>
      </c>
      <c r="D7" s="12">
        <v>12027</v>
      </c>
      <c r="E7" s="12">
        <v>12636</v>
      </c>
      <c r="F7" s="10">
        <v>9693</v>
      </c>
      <c r="G7" s="10">
        <v>9033</v>
      </c>
      <c r="H7" s="10">
        <v>7916</v>
      </c>
    </row>
    <row r="8" spans="1:8" x14ac:dyDescent="0.35">
      <c r="A8" s="7" t="s">
        <v>12</v>
      </c>
      <c r="B8" s="50">
        <v>0.32548558682223777</v>
      </c>
      <c r="C8" s="51">
        <f t="shared" si="0"/>
        <v>0.28857832275779138</v>
      </c>
      <c r="D8" s="15">
        <f>D7/D6</f>
        <v>0.50114588107837832</v>
      </c>
      <c r="E8" s="15">
        <f>E7/E6</f>
        <v>0.46715220525712597</v>
      </c>
      <c r="F8" s="16">
        <v>0.34049952576667702</v>
      </c>
      <c r="G8" s="16">
        <v>0.30998627316403599</v>
      </c>
      <c r="H8" s="16">
        <v>0.26217129230973002</v>
      </c>
    </row>
    <row r="9" spans="1:8" x14ac:dyDescent="0.35">
      <c r="A9" s="7" t="s">
        <v>13</v>
      </c>
      <c r="B9" s="8">
        <v>108.97804143968871</v>
      </c>
      <c r="C9" s="17">
        <f t="shared" si="0"/>
        <v>96.738243809947548</v>
      </c>
      <c r="D9" s="18">
        <v>93</v>
      </c>
      <c r="E9" s="18">
        <v>102.92862667364</v>
      </c>
      <c r="F9" s="10">
        <v>96.947145765937208</v>
      </c>
      <c r="G9" s="10">
        <v>103.78861089494163</v>
      </c>
      <c r="H9" s="10">
        <v>105.19103167464115</v>
      </c>
    </row>
    <row r="10" spans="1:8" x14ac:dyDescent="0.35">
      <c r="A10" s="7" t="s">
        <v>14</v>
      </c>
      <c r="B10" s="8">
        <v>524.85518571856221</v>
      </c>
      <c r="C10" s="13">
        <f t="shared" si="0"/>
        <v>435.53387827318306</v>
      </c>
      <c r="D10" s="19">
        <v>407.23566571526999</v>
      </c>
      <c r="E10" s="19">
        <v>458.18067276975501</v>
      </c>
      <c r="F10" s="19">
        <v>440.97144567676099</v>
      </c>
      <c r="G10" s="19">
        <v>456.39581366831499</v>
      </c>
      <c r="H10" s="19">
        <v>463.945413160773</v>
      </c>
    </row>
    <row r="11" spans="1:8" x14ac:dyDescent="0.35">
      <c r="A11" s="7" t="s">
        <v>15</v>
      </c>
      <c r="B11" s="8">
        <v>1195.95</v>
      </c>
      <c r="C11" s="13">
        <f t="shared" si="0"/>
        <v>1112.7627326742297</v>
      </c>
      <c r="D11" s="10">
        <v>1120</v>
      </c>
      <c r="E11" s="10">
        <v>1121</v>
      </c>
      <c r="F11" s="10">
        <v>1168</v>
      </c>
      <c r="G11" s="10">
        <v>1139</v>
      </c>
      <c r="H11" s="10">
        <v>1210</v>
      </c>
    </row>
    <row r="12" spans="1:8" x14ac:dyDescent="0.35">
      <c r="A12" s="7" t="s">
        <v>16</v>
      </c>
      <c r="B12" s="8">
        <v>266.7</v>
      </c>
      <c r="C12" s="11">
        <f>AVERAGE(D12:H12)-STDEV(E12:H12)</f>
        <v>239.73838216956869</v>
      </c>
      <c r="D12" s="20">
        <v>420</v>
      </c>
      <c r="E12" s="20">
        <v>389</v>
      </c>
      <c r="F12" s="10">
        <v>281</v>
      </c>
      <c r="G12" s="10">
        <v>254</v>
      </c>
      <c r="H12" s="10">
        <v>220</v>
      </c>
    </row>
    <row r="13" spans="1:8" x14ac:dyDescent="0.35">
      <c r="A13" s="7" t="s">
        <v>17</v>
      </c>
      <c r="B13" s="21">
        <v>8.7708516242317833E-2</v>
      </c>
      <c r="C13" s="22">
        <f>AVERAGE(D13:H13)+STDEV(E13:H13)</f>
        <v>0.15181627852238747</v>
      </c>
      <c r="D13" s="16">
        <v>0.15179999999999999</v>
      </c>
      <c r="E13" s="16">
        <v>0.14719000892060699</v>
      </c>
      <c r="F13" s="16">
        <v>0.10017123287671233</v>
      </c>
      <c r="G13" s="16">
        <v>9.7453906935908705E-2</v>
      </c>
      <c r="H13" s="16">
        <v>0.13636363636363599</v>
      </c>
    </row>
    <row r="14" spans="1:8" x14ac:dyDescent="0.35">
      <c r="A14" s="35" t="s">
        <v>128</v>
      </c>
      <c r="B14" s="23"/>
      <c r="C14" s="24"/>
      <c r="D14" s="34"/>
      <c r="E14" s="34"/>
      <c r="F14" s="34"/>
      <c r="G14" s="34"/>
      <c r="H14" s="34"/>
    </row>
    <row r="15" spans="1:8" x14ac:dyDescent="0.35">
      <c r="A15" s="7" t="s">
        <v>18</v>
      </c>
      <c r="B15" s="21">
        <v>0.22981517509727628</v>
      </c>
      <c r="C15" s="22">
        <f>AVERAGE(D15:H15)+STDEV(E15:H15)</f>
        <v>0.28522839282582091</v>
      </c>
      <c r="D15" s="25">
        <v>0.35089285714285712</v>
      </c>
      <c r="E15" s="25">
        <v>0.22390722569134702</v>
      </c>
      <c r="F15" s="25">
        <v>0.27054794520547948</v>
      </c>
      <c r="G15" s="25">
        <v>0.23705004389815629</v>
      </c>
      <c r="H15" s="25">
        <v>0.20413223140495868</v>
      </c>
    </row>
    <row r="16" spans="1:8" x14ac:dyDescent="0.35">
      <c r="A16" s="7" t="s">
        <v>19</v>
      </c>
      <c r="B16" s="36">
        <v>9.7520908061166711</v>
      </c>
      <c r="C16" s="37">
        <f t="shared" ref="C16:C19" si="1">AVERAGE(D16:H16)-STDEV(E16:H16)</f>
        <v>8.0782604918862102</v>
      </c>
      <c r="D16" s="26">
        <v>7.8798167048531598</v>
      </c>
      <c r="E16" s="26">
        <v>8.0258908685968802</v>
      </c>
      <c r="F16" s="26">
        <v>8.8182875981770596</v>
      </c>
      <c r="G16" s="26">
        <v>8.8655370964696996</v>
      </c>
      <c r="H16" s="26">
        <v>8.9566269545792991</v>
      </c>
    </row>
    <row r="17" spans="1:8" x14ac:dyDescent="0.35">
      <c r="A17" s="7" t="s">
        <v>20</v>
      </c>
      <c r="B17" s="50">
        <v>0.78824334528978668</v>
      </c>
      <c r="C17" s="50">
        <f t="shared" si="1"/>
        <v>0.43090513260897823</v>
      </c>
      <c r="D17" s="25">
        <v>0.49364715684232452</v>
      </c>
      <c r="E17" s="25">
        <v>0.46854120267260579</v>
      </c>
      <c r="F17" s="25">
        <v>0.59162303664921467</v>
      </c>
      <c r="G17" s="27" t="s">
        <v>21</v>
      </c>
      <c r="H17" s="27" t="s">
        <v>21</v>
      </c>
    </row>
    <row r="18" spans="1:8" x14ac:dyDescent="0.35">
      <c r="A18" s="28" t="s">
        <v>186</v>
      </c>
      <c r="B18" s="29">
        <v>387.45</v>
      </c>
      <c r="C18" s="38">
        <f t="shared" si="1"/>
        <v>335.026862061153</v>
      </c>
      <c r="D18" s="30">
        <v>312</v>
      </c>
      <c r="E18" s="31">
        <v>342</v>
      </c>
      <c r="F18" s="31">
        <v>382</v>
      </c>
      <c r="G18" s="31">
        <v>369</v>
      </c>
      <c r="H18" s="31">
        <v>356</v>
      </c>
    </row>
    <row r="19" spans="1:8" x14ac:dyDescent="0.35">
      <c r="A19" s="28" t="s">
        <v>22</v>
      </c>
      <c r="B19" s="21">
        <v>0.77407407407407414</v>
      </c>
      <c r="C19" s="39">
        <f t="shared" si="1"/>
        <v>0.44950781963475905</v>
      </c>
      <c r="D19" s="111">
        <v>0.84615384615384615</v>
      </c>
      <c r="E19" s="111">
        <v>0.8</v>
      </c>
      <c r="F19" s="111">
        <v>0.58823529411764708</v>
      </c>
      <c r="G19" s="111">
        <v>0.65517241379310343</v>
      </c>
      <c r="H19" s="111">
        <v>0.33333333333333331</v>
      </c>
    </row>
    <row r="20" spans="1:8" x14ac:dyDescent="0.35">
      <c r="A20" s="28" t="s">
        <v>23</v>
      </c>
      <c r="B20" s="29">
        <v>125.4</v>
      </c>
      <c r="C20" s="38">
        <f>AVERAGE(D20:H20)-STDEV(E20:H20)</f>
        <v>110.8</v>
      </c>
      <c r="D20" s="32">
        <v>107</v>
      </c>
      <c r="E20" s="33">
        <v>118</v>
      </c>
      <c r="F20" s="33">
        <v>112</v>
      </c>
      <c r="G20" s="33">
        <v>114</v>
      </c>
      <c r="H20" s="33">
        <v>118</v>
      </c>
    </row>
    <row r="21" spans="1:8" x14ac:dyDescent="0.35">
      <c r="A21" s="28" t="s">
        <v>104</v>
      </c>
      <c r="B21" s="8">
        <v>250</v>
      </c>
      <c r="C21" s="13">
        <v>150</v>
      </c>
      <c r="D21" s="32">
        <v>72</v>
      </c>
      <c r="E21" s="32">
        <v>0</v>
      </c>
      <c r="F21" s="32">
        <v>0</v>
      </c>
      <c r="G21" s="32" t="s">
        <v>105</v>
      </c>
      <c r="H21" s="32" t="s">
        <v>105</v>
      </c>
    </row>
    <row r="23" spans="1:8" ht="23.15" customHeight="1" x14ac:dyDescent="0.35">
      <c r="A23" s="112" t="s">
        <v>24</v>
      </c>
      <c r="B23" s="113" t="s">
        <v>1</v>
      </c>
      <c r="C23" s="113" t="s">
        <v>122</v>
      </c>
      <c r="D23" s="115" t="s">
        <v>2</v>
      </c>
      <c r="E23" s="115" t="s">
        <v>3</v>
      </c>
      <c r="F23" s="115" t="s">
        <v>4</v>
      </c>
      <c r="G23" s="115" t="s">
        <v>5</v>
      </c>
      <c r="H23" s="115" t="s">
        <v>6</v>
      </c>
    </row>
    <row r="24" spans="1:8" ht="23.15" customHeight="1" x14ac:dyDescent="0.35">
      <c r="A24" s="112"/>
      <c r="B24" s="114"/>
      <c r="C24" s="114"/>
      <c r="D24" s="115" t="s">
        <v>2</v>
      </c>
      <c r="E24" s="115"/>
      <c r="F24" s="115"/>
      <c r="G24" s="115"/>
      <c r="H24" s="115"/>
    </row>
    <row r="25" spans="1:8" x14ac:dyDescent="0.35">
      <c r="A25" s="7" t="s">
        <v>25</v>
      </c>
      <c r="B25" s="41">
        <v>1550.8500000000001</v>
      </c>
      <c r="C25" s="41">
        <f>AVERAGE(D25:H25)-STDEV(E25:H25)</f>
        <v>1223.3921292579873</v>
      </c>
      <c r="D25" s="42">
        <v>1191</v>
      </c>
      <c r="E25" s="42">
        <v>1197</v>
      </c>
      <c r="F25" s="43">
        <v>1507</v>
      </c>
      <c r="G25" s="43">
        <v>1479</v>
      </c>
      <c r="H25" s="43">
        <v>1572</v>
      </c>
    </row>
    <row r="26" spans="1:8" x14ac:dyDescent="0.35">
      <c r="A26" s="44" t="s">
        <v>26</v>
      </c>
      <c r="B26" s="45">
        <v>0.40962757527733756</v>
      </c>
      <c r="C26" s="45">
        <f t="shared" ref="C26:C36" si="2">AVERAGE(D26:H26)-STDEV(E26:H26)</f>
        <v>0.1837553213449894</v>
      </c>
      <c r="D26" s="46">
        <v>0.17399999999999999</v>
      </c>
      <c r="E26" s="46">
        <v>0.18065197706006642</v>
      </c>
      <c r="F26" s="25">
        <v>0.23698694763327569</v>
      </c>
      <c r="G26" s="25">
        <v>0.22348141432456936</v>
      </c>
      <c r="H26" s="25">
        <v>0.23445190156599552</v>
      </c>
    </row>
    <row r="27" spans="1:8" x14ac:dyDescent="0.35">
      <c r="A27" s="47" t="s">
        <v>27</v>
      </c>
      <c r="B27" s="8">
        <v>319.2</v>
      </c>
      <c r="C27" s="48">
        <f t="shared" si="2"/>
        <v>283.47253811383712</v>
      </c>
      <c r="D27" s="49">
        <v>419</v>
      </c>
      <c r="E27" s="49">
        <v>449</v>
      </c>
      <c r="F27" s="49">
        <v>324</v>
      </c>
      <c r="G27" s="49">
        <v>304</v>
      </c>
      <c r="H27" s="49">
        <v>288</v>
      </c>
    </row>
    <row r="28" spans="1:8" x14ac:dyDescent="0.35">
      <c r="A28" s="47" t="s">
        <v>28</v>
      </c>
      <c r="B28" s="50">
        <v>0.26314921681780706</v>
      </c>
      <c r="C28" s="51">
        <f t="shared" si="2"/>
        <v>0.18597948668687961</v>
      </c>
      <c r="D28" s="25">
        <v>0.20369470102090423</v>
      </c>
      <c r="E28" s="25">
        <f>E27/2186</f>
        <v>0.20539798719121682</v>
      </c>
      <c r="F28" s="25">
        <v>0.25155279503105588</v>
      </c>
      <c r="G28" s="25">
        <v>0.25061830173124483</v>
      </c>
      <c r="H28" s="25">
        <v>0.18508997429305912</v>
      </c>
    </row>
    <row r="29" spans="1:8" x14ac:dyDescent="0.35">
      <c r="A29" s="44" t="s">
        <v>29</v>
      </c>
      <c r="B29" s="50">
        <v>0.19644138191429111</v>
      </c>
      <c r="C29" s="51">
        <f t="shared" si="2"/>
        <v>0.18020348310448495</v>
      </c>
      <c r="D29" s="25">
        <v>0.19756300770672777</v>
      </c>
      <c r="E29" s="25">
        <v>0.17696733481811433</v>
      </c>
      <c r="F29" s="25">
        <v>0.18151847183166878</v>
      </c>
      <c r="G29" s="25">
        <v>0.18708703039456295</v>
      </c>
      <c r="H29" s="25">
        <v>0.19341027550260612</v>
      </c>
    </row>
    <row r="30" spans="1:8" x14ac:dyDescent="0.35">
      <c r="A30" s="44" t="s">
        <v>30</v>
      </c>
      <c r="B30" s="50">
        <v>0.51776477251274311</v>
      </c>
      <c r="C30" s="51">
        <f t="shared" si="2"/>
        <v>0.45351076794831541</v>
      </c>
      <c r="D30" s="25">
        <v>0.46542387002707769</v>
      </c>
      <c r="E30" s="25">
        <v>0.44988864142538976</v>
      </c>
      <c r="F30" s="25">
        <v>0.47619509357122081</v>
      </c>
      <c r="G30" s="25">
        <v>0.4931093071549934</v>
      </c>
      <c r="H30" s="25">
        <v>0.50856291883842142</v>
      </c>
    </row>
    <row r="31" spans="1:8" x14ac:dyDescent="0.35">
      <c r="A31" s="62" t="s">
        <v>31</v>
      </c>
      <c r="B31" s="50">
        <v>0.76638469457790037</v>
      </c>
      <c r="C31" s="51">
        <f t="shared" si="2"/>
        <v>0.7138539392787332</v>
      </c>
      <c r="D31" s="16">
        <v>0.72586357764906895</v>
      </c>
      <c r="E31" s="16">
        <v>0.72734666715959895</v>
      </c>
      <c r="F31" s="16">
        <v>0.70850458425545404</v>
      </c>
      <c r="G31" s="16">
        <v>0.729890185312286</v>
      </c>
      <c r="H31" s="16">
        <v>0.727064979797311</v>
      </c>
    </row>
    <row r="32" spans="1:8" x14ac:dyDescent="0.35">
      <c r="A32" s="44" t="s">
        <v>32</v>
      </c>
      <c r="B32" s="50">
        <v>0.73533709730986363</v>
      </c>
      <c r="C32" s="51">
        <f t="shared" si="2"/>
        <v>0.68249761861646963</v>
      </c>
      <c r="D32" s="52">
        <v>0.71688700424045904</v>
      </c>
      <c r="E32" s="52">
        <v>0.731956315289649</v>
      </c>
      <c r="F32" s="52">
        <v>0.70060868668110998</v>
      </c>
      <c r="G32" s="52">
        <v>0.70032104505701298</v>
      </c>
      <c r="H32" s="52">
        <v>0.67647801920161699</v>
      </c>
    </row>
    <row r="33" spans="1:8" x14ac:dyDescent="0.35">
      <c r="A33" s="44" t="s">
        <v>33</v>
      </c>
      <c r="B33" s="50">
        <v>0.74414592760180998</v>
      </c>
      <c r="C33" s="51">
        <f t="shared" si="2"/>
        <v>0.7048739860251394</v>
      </c>
      <c r="D33" s="52">
        <v>0.71381794368041895</v>
      </c>
      <c r="E33" s="52">
        <v>0.72313121591273699</v>
      </c>
      <c r="F33" s="52">
        <v>0.70582750582750597</v>
      </c>
      <c r="G33" s="52">
        <v>0.70871040723981904</v>
      </c>
      <c r="H33" s="52">
        <v>0.72928176795580102</v>
      </c>
    </row>
    <row r="34" spans="1:8" x14ac:dyDescent="0.35">
      <c r="A34" s="44" t="s">
        <v>34</v>
      </c>
      <c r="B34" s="50">
        <v>0.82165585731657864</v>
      </c>
      <c r="C34" s="51">
        <f t="shared" si="2"/>
        <v>0.7374861415380316</v>
      </c>
      <c r="D34" s="52">
        <v>0.782117163412128</v>
      </c>
      <c r="E34" s="52">
        <v>0.77287066246056801</v>
      </c>
      <c r="F34" s="52">
        <v>0.71927317272356095</v>
      </c>
      <c r="G34" s="52">
        <v>0.78252938792055104</v>
      </c>
      <c r="H34" s="52">
        <v>0.78468713563933201</v>
      </c>
    </row>
    <row r="35" spans="1:8" x14ac:dyDescent="0.35">
      <c r="A35" s="44" t="s">
        <v>35</v>
      </c>
      <c r="B35" s="50">
        <v>0.75416316232127856</v>
      </c>
      <c r="C35" s="51">
        <f t="shared" si="2"/>
        <v>0.67276011838260263</v>
      </c>
      <c r="D35" s="52">
        <v>0.65046728971962597</v>
      </c>
      <c r="E35" s="52">
        <v>0.68404423380726698</v>
      </c>
      <c r="F35" s="52">
        <v>0.6865234375</v>
      </c>
      <c r="G35" s="52">
        <v>0.71825063078217</v>
      </c>
      <c r="H35" s="52">
        <v>0.71350078492935598</v>
      </c>
    </row>
    <row r="36" spans="1:8" x14ac:dyDescent="0.35">
      <c r="A36" s="44" t="s">
        <v>36</v>
      </c>
      <c r="B36" s="50">
        <v>0.63738019169329052</v>
      </c>
      <c r="C36" s="51">
        <f t="shared" si="2"/>
        <v>0.51845791290780585</v>
      </c>
      <c r="D36" s="52">
        <v>0.58888888888888902</v>
      </c>
      <c r="E36" s="52">
        <v>0.55970149253731305</v>
      </c>
      <c r="F36" s="52">
        <v>0.49446494464944701</v>
      </c>
      <c r="G36" s="52">
        <v>0.60702875399361</v>
      </c>
      <c r="H36" s="52">
        <v>0.59625668449197899</v>
      </c>
    </row>
    <row r="37" spans="1:8" x14ac:dyDescent="0.35">
      <c r="A37" s="44" t="s">
        <v>37</v>
      </c>
      <c r="B37" s="50">
        <v>0.13789996904409865</v>
      </c>
      <c r="C37" s="53">
        <f>AVERAGE(D37:H37)+STDEV(E37:H37)</f>
        <v>0.15923534383362284</v>
      </c>
      <c r="D37" s="25">
        <v>0.15326332771559859</v>
      </c>
      <c r="E37" s="25">
        <v>0.15050463972790121</v>
      </c>
      <c r="F37" s="25">
        <v>0.16005620937994028</v>
      </c>
      <c r="G37" s="25">
        <v>0.14732326698695949</v>
      </c>
      <c r="H37" s="25">
        <v>0.15638868649400542</v>
      </c>
    </row>
    <row r="38" spans="1:8" x14ac:dyDescent="0.35">
      <c r="A38" s="47" t="s">
        <v>38</v>
      </c>
      <c r="B38" s="54">
        <v>0.65835385612443298</v>
      </c>
      <c r="C38" s="45">
        <f t="shared" ref="C38:C55" si="3">AVERAGE(D38:H38)-STDEV(E38:H38)</f>
        <v>0.51065182488153982</v>
      </c>
      <c r="D38" s="46">
        <v>0.50632137030995106</v>
      </c>
      <c r="E38" s="46">
        <v>0.52248036102289819</v>
      </c>
      <c r="F38" s="46">
        <v>0.5306491372226787</v>
      </c>
      <c r="G38" s="46">
        <v>0.58781594296824369</v>
      </c>
      <c r="H38" s="46">
        <v>0.59584764283484237</v>
      </c>
    </row>
    <row r="39" spans="1:8" x14ac:dyDescent="0.35">
      <c r="A39" s="47" t="s">
        <v>39</v>
      </c>
      <c r="B39" s="54">
        <v>0.45551705270837139</v>
      </c>
      <c r="C39" s="45">
        <f t="shared" si="3"/>
        <v>0.33898522721174018</v>
      </c>
      <c r="D39" s="46">
        <v>0.36026718379659556</v>
      </c>
      <c r="E39" s="46">
        <v>0.50859867188830243</v>
      </c>
      <c r="F39" s="46">
        <v>0.3491103817585075</v>
      </c>
      <c r="G39" s="46">
        <v>0.40671165420390298</v>
      </c>
      <c r="H39" s="46">
        <v>0.40312500000000001</v>
      </c>
    </row>
    <row r="40" spans="1:8" x14ac:dyDescent="0.35">
      <c r="A40" s="28" t="s">
        <v>40</v>
      </c>
      <c r="B40" s="41">
        <v>343.61999999999995</v>
      </c>
      <c r="C40" s="41">
        <f t="shared" si="3"/>
        <v>208.15347144347697</v>
      </c>
      <c r="D40" s="55">
        <v>219</v>
      </c>
      <c r="E40" s="55">
        <v>244</v>
      </c>
      <c r="F40" s="32">
        <v>301</v>
      </c>
      <c r="G40" s="32">
        <v>249</v>
      </c>
      <c r="H40" s="32">
        <v>212</v>
      </c>
    </row>
    <row r="41" spans="1:8" x14ac:dyDescent="0.35">
      <c r="A41" s="28" t="s">
        <v>41</v>
      </c>
      <c r="B41" s="45">
        <v>0.49158798283261795</v>
      </c>
      <c r="C41" s="45">
        <f t="shared" si="3"/>
        <v>0.34498955585618318</v>
      </c>
      <c r="D41" s="56">
        <v>0.41242937853107342</v>
      </c>
      <c r="E41" s="56">
        <v>0.42807017543859649</v>
      </c>
      <c r="F41" s="56">
        <v>0.42816500711237554</v>
      </c>
      <c r="G41" s="56">
        <v>0.35622317596566522</v>
      </c>
      <c r="H41" s="56">
        <v>0.33757961783439489</v>
      </c>
    </row>
    <row r="42" spans="1:8" x14ac:dyDescent="0.35">
      <c r="A42" s="28" t="s">
        <v>42</v>
      </c>
      <c r="B42" s="41">
        <v>331.2</v>
      </c>
      <c r="C42" s="41">
        <f t="shared" si="3"/>
        <v>189.75382009590223</v>
      </c>
      <c r="D42" s="32">
        <v>188</v>
      </c>
      <c r="E42" s="32">
        <v>220</v>
      </c>
      <c r="F42" s="32">
        <v>289</v>
      </c>
      <c r="G42" s="32">
        <v>240</v>
      </c>
      <c r="H42" s="32">
        <v>201</v>
      </c>
    </row>
    <row r="43" spans="1:8" x14ac:dyDescent="0.35">
      <c r="A43" s="28" t="s">
        <v>43</v>
      </c>
      <c r="B43" s="45">
        <v>0.47381974248927033</v>
      </c>
      <c r="C43" s="45">
        <f t="shared" si="3"/>
        <v>0.32186613110489726</v>
      </c>
      <c r="D43" s="56">
        <v>0.35404896421845572</v>
      </c>
      <c r="E43" s="56">
        <v>0.38596491228070173</v>
      </c>
      <c r="F43" s="56">
        <v>0.41109530583214793</v>
      </c>
      <c r="G43" s="56">
        <v>0.34334763948497854</v>
      </c>
      <c r="H43" s="56">
        <v>0.32006369426751591</v>
      </c>
    </row>
    <row r="44" spans="1:8" x14ac:dyDescent="0.35">
      <c r="A44" s="28" t="s">
        <v>44</v>
      </c>
      <c r="B44" s="41">
        <v>216.66</v>
      </c>
      <c r="C44" s="41">
        <f t="shared" si="3"/>
        <v>143.11557800580624</v>
      </c>
      <c r="D44" s="32">
        <v>178</v>
      </c>
      <c r="E44" s="32">
        <v>210</v>
      </c>
      <c r="F44" s="32">
        <v>206</v>
      </c>
      <c r="G44" s="32">
        <v>157</v>
      </c>
      <c r="H44" s="32">
        <v>140</v>
      </c>
    </row>
    <row r="45" spans="1:8" x14ac:dyDescent="0.35">
      <c r="A45" s="28" t="s">
        <v>45</v>
      </c>
      <c r="B45" s="45">
        <v>0.30995708154506435</v>
      </c>
      <c r="C45" s="45">
        <f t="shared" si="3"/>
        <v>0.21984040657117321</v>
      </c>
      <c r="D45" s="56">
        <v>0.3352165725047081</v>
      </c>
      <c r="E45" s="56">
        <v>0.36842105263157893</v>
      </c>
      <c r="F45" s="56">
        <v>0.2930298719772404</v>
      </c>
      <c r="G45" s="56">
        <v>0.22460658082975679</v>
      </c>
      <c r="H45" s="56">
        <v>0.22292993630573249</v>
      </c>
    </row>
    <row r="46" spans="1:8" x14ac:dyDescent="0.35">
      <c r="A46" s="28" t="s">
        <v>46</v>
      </c>
      <c r="B46" s="41">
        <v>206.99999999999997</v>
      </c>
      <c r="C46" s="41">
        <f t="shared" si="3"/>
        <v>136.20756165306727</v>
      </c>
      <c r="D46" s="32">
        <v>161</v>
      </c>
      <c r="E46" s="32">
        <v>187</v>
      </c>
      <c r="F46" s="32">
        <v>199</v>
      </c>
      <c r="G46" s="32">
        <v>150</v>
      </c>
      <c r="H46" s="32">
        <v>135</v>
      </c>
    </row>
    <row r="47" spans="1:8" x14ac:dyDescent="0.35">
      <c r="A47" s="28" t="s">
        <v>47</v>
      </c>
      <c r="B47" s="45">
        <v>0.29613733905579398</v>
      </c>
      <c r="C47" s="45">
        <f t="shared" si="3"/>
        <v>0.21323666549748488</v>
      </c>
      <c r="D47" s="56">
        <v>0.3032015065913371</v>
      </c>
      <c r="E47" s="56">
        <v>0.32807017543859651</v>
      </c>
      <c r="F47" s="56">
        <v>0.28307254623044098</v>
      </c>
      <c r="G47" s="56">
        <v>0.21459227467811159</v>
      </c>
      <c r="H47" s="56">
        <v>0.21496815286624205</v>
      </c>
    </row>
    <row r="48" spans="1:8" ht="17.149999999999999" customHeight="1" x14ac:dyDescent="0.35">
      <c r="A48" s="44" t="s">
        <v>48</v>
      </c>
      <c r="B48" s="41">
        <v>182.16</v>
      </c>
      <c r="C48" s="41">
        <f t="shared" si="3"/>
        <v>119.27063933946279</v>
      </c>
      <c r="D48" s="32">
        <v>141</v>
      </c>
      <c r="E48" s="32">
        <v>164</v>
      </c>
      <c r="F48" s="32">
        <v>171</v>
      </c>
      <c r="G48" s="32">
        <v>132</v>
      </c>
      <c r="H48" s="32">
        <v>117</v>
      </c>
    </row>
    <row r="49" spans="1:8" ht="16.5" customHeight="1" x14ac:dyDescent="0.35">
      <c r="A49" s="44" t="s">
        <v>49</v>
      </c>
      <c r="B49" s="45">
        <v>0.26060085836909869</v>
      </c>
      <c r="C49" s="45">
        <f t="shared" si="3"/>
        <v>0.18581154573015302</v>
      </c>
      <c r="D49" s="46">
        <v>0.2655367231638418</v>
      </c>
      <c r="E49" s="46">
        <v>0.28771929824561404</v>
      </c>
      <c r="F49" s="46">
        <v>0.24324324324324326</v>
      </c>
      <c r="G49" s="46">
        <v>0.18884120171673821</v>
      </c>
      <c r="H49" s="46">
        <v>0.18630573248407642</v>
      </c>
    </row>
    <row r="50" spans="1:8" x14ac:dyDescent="0.35">
      <c r="A50" s="44" t="s">
        <v>50</v>
      </c>
      <c r="B50" s="41">
        <v>169.73999999999998</v>
      </c>
      <c r="C50" s="41">
        <f t="shared" si="3"/>
        <v>107.92132840855066</v>
      </c>
      <c r="D50" s="32">
        <v>115</v>
      </c>
      <c r="E50" s="32">
        <v>137</v>
      </c>
      <c r="F50" s="32">
        <v>161</v>
      </c>
      <c r="G50" s="32">
        <v>123</v>
      </c>
      <c r="H50" s="32">
        <v>111</v>
      </c>
    </row>
    <row r="51" spans="1:8" x14ac:dyDescent="0.35">
      <c r="A51" s="44" t="s">
        <v>51</v>
      </c>
      <c r="B51" s="45">
        <v>0.24283261802575107</v>
      </c>
      <c r="C51" s="45">
        <f t="shared" si="3"/>
        <v>0.17373942957982333</v>
      </c>
      <c r="D51" s="46">
        <v>0.21657250470809794</v>
      </c>
      <c r="E51" s="46">
        <v>0.24035087719298245</v>
      </c>
      <c r="F51" s="46">
        <v>0.22901849217638692</v>
      </c>
      <c r="G51" s="46">
        <v>0.17596566523605151</v>
      </c>
      <c r="H51" s="46">
        <v>0.17675159235668789</v>
      </c>
    </row>
    <row r="52" spans="1:8" x14ac:dyDescent="0.35">
      <c r="A52" s="44" t="s">
        <v>52</v>
      </c>
      <c r="B52" s="50">
        <v>0.1000943841434639</v>
      </c>
      <c r="C52" s="51">
        <f t="shared" si="3"/>
        <v>8.9254159383693257E-2</v>
      </c>
      <c r="D52" s="46">
        <v>0.11229756184374444</v>
      </c>
      <c r="E52" s="46">
        <v>0.10727857351651564</v>
      </c>
      <c r="F52" s="46">
        <v>8.2561307901907355E-2</v>
      </c>
      <c r="G52" s="46">
        <v>9.5327984898537041E-2</v>
      </c>
      <c r="H52" s="46">
        <v>0.1037721557339797</v>
      </c>
    </row>
    <row r="53" spans="1:8" ht="29" x14ac:dyDescent="0.35">
      <c r="A53" s="44" t="s">
        <v>53</v>
      </c>
      <c r="B53" s="50">
        <v>3.2704105710240683E-2</v>
      </c>
      <c r="C53" s="51">
        <f t="shared" si="3"/>
        <v>2.8157838104992866E-2</v>
      </c>
      <c r="D53" s="46">
        <v>3.5415554369104825E-2</v>
      </c>
      <c r="E53" s="46">
        <v>4.0923706518561823E-2</v>
      </c>
      <c r="F53" s="46">
        <v>3.1880108991825612E-2</v>
      </c>
      <c r="G53" s="46">
        <v>3.114676734308636E-2</v>
      </c>
      <c r="H53" s="46">
        <v>2.8480533252537493E-2</v>
      </c>
    </row>
    <row r="54" spans="1:8" ht="18" customHeight="1" x14ac:dyDescent="0.35">
      <c r="A54" s="44" t="s">
        <v>54</v>
      </c>
      <c r="B54" s="50">
        <v>7.8001699074948083E-2</v>
      </c>
      <c r="C54" s="51">
        <f t="shared" si="3"/>
        <v>7.6002247582585655E-2</v>
      </c>
      <c r="D54" s="46">
        <v>8.5398875234326183E-2</v>
      </c>
      <c r="E54" s="46">
        <v>9.5706260032102725E-2</v>
      </c>
      <c r="F54" s="46">
        <v>0.10299727520435967</v>
      </c>
      <c r="G54" s="46">
        <v>7.4287332452331503E-2</v>
      </c>
      <c r="H54" s="46">
        <v>8.4605361131794496E-2</v>
      </c>
    </row>
    <row r="55" spans="1:8" ht="29" x14ac:dyDescent="0.35">
      <c r="A55" s="44" t="s">
        <v>55</v>
      </c>
      <c r="B55" s="50">
        <v>1.9822541060977913E-2</v>
      </c>
      <c r="C55" s="51">
        <f t="shared" si="3"/>
        <v>1.6358823721890025E-2</v>
      </c>
      <c r="D55" s="46">
        <v>1.7079775046865236E-2</v>
      </c>
      <c r="E55" s="46">
        <v>3.15008025682183E-2</v>
      </c>
      <c r="F55" s="46">
        <v>3.2970027247956404E-2</v>
      </c>
      <c r="G55" s="46">
        <v>1.8878610534264678E-2</v>
      </c>
      <c r="H55" s="46">
        <v>1.9359642591213699E-2</v>
      </c>
    </row>
    <row r="56" spans="1:8" x14ac:dyDescent="0.35">
      <c r="A56" s="44" t="s">
        <v>56</v>
      </c>
      <c r="B56" s="100" t="s">
        <v>126</v>
      </c>
      <c r="C56" s="101"/>
      <c r="D56" s="34"/>
      <c r="E56" s="34"/>
      <c r="F56" s="34"/>
      <c r="G56" s="34"/>
      <c r="H56" s="34"/>
    </row>
    <row r="57" spans="1:8" x14ac:dyDescent="0.35">
      <c r="A57" s="44" t="s">
        <v>57</v>
      </c>
      <c r="B57" s="8">
        <v>169.05</v>
      </c>
      <c r="C57" s="48">
        <f>AVERAGE(D57:H57)-STDEV(E57:H57)</f>
        <v>166.37765963610263</v>
      </c>
      <c r="D57" s="32">
        <v>218</v>
      </c>
      <c r="E57" s="32">
        <v>186</v>
      </c>
      <c r="F57" s="32">
        <v>166</v>
      </c>
      <c r="G57" s="32">
        <v>161</v>
      </c>
      <c r="H57" s="32">
        <v>208</v>
      </c>
    </row>
    <row r="59" spans="1:8" ht="23.15" customHeight="1" x14ac:dyDescent="0.35">
      <c r="A59" s="112" t="s">
        <v>58</v>
      </c>
      <c r="B59" s="113" t="s">
        <v>1</v>
      </c>
      <c r="C59" s="113" t="s">
        <v>122</v>
      </c>
      <c r="D59" s="115" t="s">
        <v>2</v>
      </c>
      <c r="E59" s="115" t="s">
        <v>3</v>
      </c>
      <c r="F59" s="115" t="s">
        <v>4</v>
      </c>
      <c r="G59" s="115" t="s">
        <v>5</v>
      </c>
      <c r="H59" s="115" t="s">
        <v>6</v>
      </c>
    </row>
    <row r="60" spans="1:8" ht="23.15" customHeight="1" x14ac:dyDescent="0.35">
      <c r="A60" s="112"/>
      <c r="B60" s="114"/>
      <c r="C60" s="114"/>
      <c r="D60" s="115" t="s">
        <v>2</v>
      </c>
      <c r="E60" s="115"/>
      <c r="F60" s="115"/>
      <c r="G60" s="115"/>
      <c r="H60" s="115"/>
    </row>
    <row r="61" spans="1:8" x14ac:dyDescent="0.35">
      <c r="A61" s="62" t="s">
        <v>59</v>
      </c>
      <c r="B61" s="63">
        <v>331.32</v>
      </c>
      <c r="C61" s="64">
        <f>AVERAGE(D61:H61)-STDEV(E61:H61)</f>
        <v>201.36134593859214</v>
      </c>
      <c r="D61" s="68">
        <v>205</v>
      </c>
      <c r="E61" s="68">
        <v>231</v>
      </c>
      <c r="F61" s="67">
        <v>220</v>
      </c>
      <c r="G61" s="67">
        <v>251</v>
      </c>
      <c r="H61" s="67">
        <v>317</v>
      </c>
    </row>
    <row r="62" spans="1:8" x14ac:dyDescent="0.35">
      <c r="A62" s="62" t="s">
        <v>60</v>
      </c>
      <c r="B62" s="65">
        <v>328.68</v>
      </c>
      <c r="C62" s="65">
        <f t="shared" ref="C62:C83" si="4">AVERAGE(D62:H62)-STDEV(E62:H62)</f>
        <v>192.62474152258207</v>
      </c>
      <c r="D62" s="68">
        <v>201</v>
      </c>
      <c r="E62" s="68">
        <v>223</v>
      </c>
      <c r="F62" s="67">
        <v>216</v>
      </c>
      <c r="G62" s="67">
        <v>249</v>
      </c>
      <c r="H62" s="67">
        <v>326</v>
      </c>
    </row>
    <row r="63" spans="1:8" x14ac:dyDescent="0.35">
      <c r="A63" s="62" t="s">
        <v>61</v>
      </c>
      <c r="B63" s="65">
        <v>554.4</v>
      </c>
      <c r="C63" s="65">
        <f t="shared" si="4"/>
        <v>326.79047748588016</v>
      </c>
      <c r="D63" s="68">
        <v>315</v>
      </c>
      <c r="E63" s="68">
        <v>335</v>
      </c>
      <c r="F63" s="67">
        <v>369</v>
      </c>
      <c r="G63" s="67">
        <v>420</v>
      </c>
      <c r="H63" s="67">
        <v>370</v>
      </c>
    </row>
    <row r="64" spans="1:8" x14ac:dyDescent="0.35">
      <c r="A64" s="62" t="s">
        <v>62</v>
      </c>
      <c r="B64" s="65">
        <v>277.2</v>
      </c>
      <c r="C64" s="65">
        <f t="shared" si="4"/>
        <v>199.62652314557482</v>
      </c>
      <c r="D64" s="68">
        <v>260</v>
      </c>
      <c r="E64" s="68">
        <v>295</v>
      </c>
      <c r="F64" s="67">
        <v>254</v>
      </c>
      <c r="G64" s="67">
        <v>210</v>
      </c>
      <c r="H64" s="67">
        <v>199</v>
      </c>
    </row>
    <row r="65" spans="1:8" x14ac:dyDescent="0.35">
      <c r="A65" s="66" t="s">
        <v>63</v>
      </c>
      <c r="B65" s="65">
        <v>696.96</v>
      </c>
      <c r="C65" s="65">
        <f t="shared" si="4"/>
        <v>438.03759335817921</v>
      </c>
      <c r="D65" s="49">
        <v>436</v>
      </c>
      <c r="E65" s="49">
        <v>445</v>
      </c>
      <c r="F65" s="67">
        <v>479</v>
      </c>
      <c r="G65" s="67">
        <v>528</v>
      </c>
      <c r="H65" s="67">
        <v>563</v>
      </c>
    </row>
    <row r="66" spans="1:8" x14ac:dyDescent="0.35">
      <c r="A66" s="66" t="s">
        <v>64</v>
      </c>
      <c r="B66" s="29">
        <v>29.040000000000003</v>
      </c>
      <c r="C66" s="29">
        <f t="shared" si="4"/>
        <v>18.368871125850724</v>
      </c>
      <c r="D66" s="68">
        <v>31</v>
      </c>
      <c r="E66" s="68">
        <v>18</v>
      </c>
      <c r="F66" s="67">
        <v>25</v>
      </c>
      <c r="G66" s="67">
        <v>22</v>
      </c>
      <c r="H66" s="67">
        <v>16</v>
      </c>
    </row>
    <row r="67" spans="1:8" x14ac:dyDescent="0.35">
      <c r="A67" s="66" t="s">
        <v>65</v>
      </c>
      <c r="B67" s="69">
        <v>2.7552182163187857E-2</v>
      </c>
      <c r="C67" s="69">
        <f t="shared" si="4"/>
        <v>1.5641845478413938E-2</v>
      </c>
      <c r="D67" s="70">
        <v>2.4740622505985636E-2</v>
      </c>
      <c r="E67" s="70">
        <v>1.4999999999999999E-2</v>
      </c>
      <c r="F67" s="25">
        <v>2.059308072487644E-2</v>
      </c>
      <c r="G67" s="25">
        <v>2.0872865275142316E-2</v>
      </c>
      <c r="H67" s="25">
        <v>1.4427412082957619E-2</v>
      </c>
    </row>
    <row r="68" spans="1:8" x14ac:dyDescent="0.35">
      <c r="A68" s="66" t="s">
        <v>66</v>
      </c>
      <c r="B68" s="29">
        <v>100.32000000000001</v>
      </c>
      <c r="C68" s="29">
        <f t="shared" si="4"/>
        <v>80.269475280750171</v>
      </c>
      <c r="D68" s="68">
        <v>99</v>
      </c>
      <c r="E68" s="68">
        <v>83</v>
      </c>
      <c r="F68" s="55">
        <v>91</v>
      </c>
      <c r="G68" s="55">
        <v>76</v>
      </c>
      <c r="H68" s="55">
        <v>83</v>
      </c>
    </row>
    <row r="69" spans="1:8" x14ac:dyDescent="0.35">
      <c r="A69" s="66" t="s">
        <v>67</v>
      </c>
      <c r="B69" s="69">
        <v>9.0459873760144277E-2</v>
      </c>
      <c r="C69" s="69">
        <f t="shared" si="4"/>
        <v>6.506932612778013E-2</v>
      </c>
      <c r="D69" s="70">
        <v>8.2500000000000004E-2</v>
      </c>
      <c r="E69" s="70">
        <v>6.8369028006589783E-2</v>
      </c>
      <c r="F69" s="25">
        <v>8.6337760910815936E-2</v>
      </c>
      <c r="G69" s="25">
        <v>6.8530207394048692E-2</v>
      </c>
      <c r="H69" s="25">
        <v>6.6346922462030375E-2</v>
      </c>
    </row>
    <row r="70" spans="1:8" x14ac:dyDescent="0.35">
      <c r="A70" s="66" t="s">
        <v>68</v>
      </c>
      <c r="B70" s="29">
        <v>236.28</v>
      </c>
      <c r="C70" s="29">
        <f t="shared" si="4"/>
        <v>110.97465919289621</v>
      </c>
      <c r="D70" s="68">
        <v>117</v>
      </c>
      <c r="E70" s="68">
        <v>113</v>
      </c>
      <c r="F70" s="55">
        <v>155</v>
      </c>
      <c r="G70" s="55">
        <v>179</v>
      </c>
      <c r="H70" s="55">
        <v>133</v>
      </c>
    </row>
    <row r="71" spans="1:8" x14ac:dyDescent="0.35">
      <c r="A71" s="66" t="s">
        <v>69</v>
      </c>
      <c r="B71" s="69">
        <v>0.18887290167865708</v>
      </c>
      <c r="C71" s="69">
        <f t="shared" si="4"/>
        <v>9.6029907479012605E-2</v>
      </c>
      <c r="D71" s="70">
        <v>9.637561779242175E-2</v>
      </c>
      <c r="E71" s="70">
        <v>0.10721062618595825</v>
      </c>
      <c r="F71" s="25">
        <v>0.13976555455365194</v>
      </c>
      <c r="G71" s="25">
        <v>0.14308553157474022</v>
      </c>
      <c r="H71" s="25">
        <v>0.10152671755725191</v>
      </c>
    </row>
    <row r="72" spans="1:8" x14ac:dyDescent="0.35">
      <c r="A72" s="71" t="s">
        <v>70</v>
      </c>
      <c r="B72" s="72">
        <v>76.491428571428571</v>
      </c>
      <c r="C72" s="72">
        <f t="shared" si="4"/>
        <v>71.078251300581897</v>
      </c>
      <c r="D72" s="73">
        <v>75.763157894736835</v>
      </c>
      <c r="E72" s="73">
        <v>76.434065934065927</v>
      </c>
      <c r="F72" s="74">
        <v>70.445945945945951</v>
      </c>
      <c r="G72" s="74">
        <v>71.769230769230774</v>
      </c>
      <c r="H72" s="74">
        <v>76</v>
      </c>
    </row>
    <row r="73" spans="1:8" x14ac:dyDescent="0.35">
      <c r="A73" s="71" t="s">
        <v>71</v>
      </c>
      <c r="B73" s="72">
        <v>74.52000000000001</v>
      </c>
      <c r="C73" s="72">
        <f t="shared" si="4"/>
        <v>68.719862113731281</v>
      </c>
      <c r="D73" s="68">
        <v>73</v>
      </c>
      <c r="E73" s="30">
        <v>68.5</v>
      </c>
      <c r="F73" s="30">
        <v>69</v>
      </c>
      <c r="G73" s="31">
        <v>74</v>
      </c>
      <c r="H73" s="74">
        <v>73</v>
      </c>
    </row>
    <row r="74" spans="1:8" x14ac:dyDescent="0.35">
      <c r="A74" s="66" t="s">
        <v>124</v>
      </c>
      <c r="B74" s="69" t="s">
        <v>123</v>
      </c>
      <c r="C74" s="95">
        <v>42</v>
      </c>
      <c r="D74" s="99">
        <v>42</v>
      </c>
      <c r="E74" s="96">
        <v>4</v>
      </c>
      <c r="F74" s="97">
        <v>4</v>
      </c>
      <c r="G74" s="97">
        <v>7</v>
      </c>
      <c r="H74" s="98" t="s">
        <v>72</v>
      </c>
    </row>
    <row r="75" spans="1:8" x14ac:dyDescent="0.35">
      <c r="A75" s="66" t="s">
        <v>73</v>
      </c>
      <c r="B75" s="65">
        <v>447.2</v>
      </c>
      <c r="C75" s="65">
        <f t="shared" si="4"/>
        <v>304.17620395837133</v>
      </c>
      <c r="D75" s="68">
        <v>238</v>
      </c>
      <c r="E75" s="68">
        <v>317</v>
      </c>
      <c r="F75" s="31">
        <v>366</v>
      </c>
      <c r="G75" s="31">
        <v>351</v>
      </c>
      <c r="H75" s="31">
        <v>354</v>
      </c>
    </row>
    <row r="76" spans="1:8" x14ac:dyDescent="0.35">
      <c r="A76" s="66" t="s">
        <v>74</v>
      </c>
      <c r="B76" s="65">
        <v>1136.2</v>
      </c>
      <c r="C76" s="65">
        <f t="shared" si="4"/>
        <v>749.18837287901135</v>
      </c>
      <c r="D76" s="68">
        <v>716</v>
      </c>
      <c r="E76" s="68">
        <v>896</v>
      </c>
      <c r="F76" s="31">
        <v>949</v>
      </c>
      <c r="G76" s="31">
        <v>869</v>
      </c>
      <c r="H76" s="31">
        <v>746</v>
      </c>
    </row>
    <row r="77" spans="1:8" x14ac:dyDescent="0.35">
      <c r="A77" s="62" t="s">
        <v>75</v>
      </c>
      <c r="B77" s="65">
        <v>1714.7</v>
      </c>
      <c r="C77" s="65">
        <f t="shared" si="4"/>
        <v>1204.6194343760644</v>
      </c>
      <c r="D77" s="68">
        <v>1059</v>
      </c>
      <c r="E77" s="68">
        <v>1343</v>
      </c>
      <c r="F77" s="31">
        <v>1486</v>
      </c>
      <c r="G77" s="31">
        <v>1319</v>
      </c>
      <c r="H77" s="31">
        <v>1274</v>
      </c>
    </row>
    <row r="78" spans="1:8" x14ac:dyDescent="0.35">
      <c r="A78" s="66" t="s">
        <v>76</v>
      </c>
      <c r="B78" s="75">
        <v>95.850000000000009</v>
      </c>
      <c r="C78" s="75">
        <f t="shared" si="4"/>
        <v>125.49157666251941</v>
      </c>
      <c r="D78" s="68">
        <v>158</v>
      </c>
      <c r="E78" s="68">
        <v>166</v>
      </c>
      <c r="F78" s="49">
        <v>143</v>
      </c>
      <c r="G78" s="49">
        <v>148</v>
      </c>
      <c r="H78" s="49">
        <v>242</v>
      </c>
    </row>
    <row r="79" spans="1:8" x14ac:dyDescent="0.35">
      <c r="A79" s="66" t="s">
        <v>77</v>
      </c>
      <c r="B79" s="75">
        <v>186.3</v>
      </c>
      <c r="C79" s="75">
        <f t="shared" si="4"/>
        <v>160.77388922910714</v>
      </c>
      <c r="D79" s="68">
        <v>179</v>
      </c>
      <c r="E79" s="68">
        <v>180</v>
      </c>
      <c r="F79" s="49">
        <v>213</v>
      </c>
      <c r="G79" s="49">
        <v>159</v>
      </c>
      <c r="H79" s="49">
        <v>184</v>
      </c>
    </row>
    <row r="80" spans="1:8" x14ac:dyDescent="0.35">
      <c r="A80" s="66" t="s">
        <v>78</v>
      </c>
      <c r="B80" s="72">
        <v>282.15000000000003</v>
      </c>
      <c r="C80" s="72">
        <f t="shared" si="4"/>
        <v>304.83270567534811</v>
      </c>
      <c r="D80" s="68">
        <f>D79+D78</f>
        <v>337</v>
      </c>
      <c r="E80" s="68">
        <f t="shared" ref="E80:H80" si="5">E79+E78</f>
        <v>346</v>
      </c>
      <c r="F80" s="68">
        <f t="shared" si="5"/>
        <v>356</v>
      </c>
      <c r="G80" s="68">
        <f t="shared" si="5"/>
        <v>307</v>
      </c>
      <c r="H80" s="68">
        <f t="shared" si="5"/>
        <v>426</v>
      </c>
    </row>
    <row r="81" spans="1:8" ht="29" x14ac:dyDescent="0.35">
      <c r="A81" s="66" t="s">
        <v>79</v>
      </c>
      <c r="B81" s="76">
        <v>0.70418032786885254</v>
      </c>
      <c r="C81" s="76">
        <f t="shared" si="4"/>
        <v>0.60386226835475465</v>
      </c>
      <c r="D81" s="56" t="s">
        <v>110</v>
      </c>
      <c r="E81" s="46">
        <v>0.73232323232323238</v>
      </c>
      <c r="F81" s="25">
        <v>0.6022827041264267</v>
      </c>
      <c r="G81" s="25">
        <v>0.64016393442622954</v>
      </c>
      <c r="H81" s="25">
        <v>0.6591203104786546</v>
      </c>
    </row>
    <row r="82" spans="1:8" x14ac:dyDescent="0.35">
      <c r="A82" s="66" t="s">
        <v>80</v>
      </c>
      <c r="B82" s="76">
        <v>0.29141791044776122</v>
      </c>
      <c r="C82" s="76">
        <f t="shared" si="4"/>
        <v>0.21881938712766871</v>
      </c>
      <c r="D82" s="77">
        <v>0.19801980198019803</v>
      </c>
      <c r="E82" s="77">
        <v>0.21951219512195122</v>
      </c>
      <c r="F82" s="25">
        <v>0.26775956284153007</v>
      </c>
      <c r="G82" s="25">
        <v>0.26492537313432835</v>
      </c>
      <c r="H82" s="25">
        <v>0.25490196078431371</v>
      </c>
    </row>
    <row r="83" spans="1:8" x14ac:dyDescent="0.35">
      <c r="A83" s="66" t="s">
        <v>81</v>
      </c>
      <c r="B83" s="76">
        <v>0.15037453183520599</v>
      </c>
      <c r="C83" s="76">
        <f t="shared" si="4"/>
        <v>0.10869579944306738</v>
      </c>
      <c r="D83" s="77">
        <v>0.12749003984063745</v>
      </c>
      <c r="E83" s="77">
        <v>0.15709969788519637</v>
      </c>
      <c r="F83" s="25">
        <v>0.19337016574585636</v>
      </c>
      <c r="G83" s="25">
        <v>0.13670411985018727</v>
      </c>
      <c r="H83" s="25">
        <v>0.10810810810810811</v>
      </c>
    </row>
    <row r="84" spans="1:8" x14ac:dyDescent="0.35">
      <c r="B84" s="4"/>
      <c r="C84" s="1"/>
      <c r="D84" s="5"/>
      <c r="E84" s="6"/>
      <c r="F84" s="6"/>
      <c r="G84" s="6"/>
      <c r="H84" s="6"/>
    </row>
    <row r="85" spans="1:8" ht="23.15" customHeight="1" x14ac:dyDescent="0.35">
      <c r="A85" s="112" t="s">
        <v>82</v>
      </c>
      <c r="B85" s="113" t="s">
        <v>1</v>
      </c>
      <c r="C85" s="113" t="s">
        <v>122</v>
      </c>
      <c r="D85" s="115" t="s">
        <v>2</v>
      </c>
      <c r="E85" s="115" t="s">
        <v>3</v>
      </c>
      <c r="F85" s="115" t="s">
        <v>4</v>
      </c>
      <c r="G85" s="115" t="s">
        <v>5</v>
      </c>
      <c r="H85" s="115" t="s">
        <v>6</v>
      </c>
    </row>
    <row r="86" spans="1:8" ht="23.15" customHeight="1" x14ac:dyDescent="0.35">
      <c r="A86" s="112"/>
      <c r="B86" s="114"/>
      <c r="C86" s="114"/>
      <c r="D86" s="115" t="s">
        <v>2</v>
      </c>
      <c r="E86" s="115"/>
      <c r="F86" s="115"/>
      <c r="G86" s="115"/>
      <c r="H86" s="115"/>
    </row>
    <row r="87" spans="1:8" x14ac:dyDescent="0.35">
      <c r="A87" s="66" t="s">
        <v>83</v>
      </c>
      <c r="B87" s="78"/>
      <c r="C87" s="78"/>
      <c r="D87" s="79">
        <v>5486</v>
      </c>
      <c r="E87" s="79">
        <v>5774</v>
      </c>
      <c r="F87" s="80"/>
      <c r="G87" s="80"/>
      <c r="H87" s="80"/>
    </row>
    <row r="88" spans="1:8" x14ac:dyDescent="0.35">
      <c r="A88" s="66" t="s">
        <v>84</v>
      </c>
      <c r="B88" s="78"/>
      <c r="C88" s="78"/>
      <c r="D88" s="81">
        <v>3426</v>
      </c>
      <c r="E88" s="81">
        <v>4695</v>
      </c>
      <c r="F88" s="80"/>
      <c r="G88" s="80"/>
      <c r="H88" s="80"/>
    </row>
    <row r="89" spans="1:8" x14ac:dyDescent="0.35">
      <c r="A89" s="66" t="s">
        <v>85</v>
      </c>
      <c r="B89" s="78"/>
      <c r="C89" s="78"/>
      <c r="D89" s="30">
        <v>479</v>
      </c>
      <c r="E89" s="79">
        <v>748</v>
      </c>
      <c r="F89" s="80"/>
      <c r="G89" s="80"/>
      <c r="H89" s="80"/>
    </row>
    <row r="90" spans="1:8" x14ac:dyDescent="0.35">
      <c r="A90" s="66" t="s">
        <v>86</v>
      </c>
      <c r="B90" s="78"/>
      <c r="C90" s="78"/>
      <c r="D90" s="30">
        <v>791</v>
      </c>
      <c r="E90" s="79">
        <v>900</v>
      </c>
      <c r="F90" s="80"/>
      <c r="G90" s="80"/>
      <c r="H90" s="80"/>
    </row>
    <row r="91" spans="1:8" x14ac:dyDescent="0.35">
      <c r="A91" s="66" t="s">
        <v>87</v>
      </c>
      <c r="B91" s="78"/>
      <c r="C91" s="78"/>
      <c r="D91" s="81">
        <v>1002</v>
      </c>
      <c r="E91" s="79">
        <v>1556</v>
      </c>
      <c r="F91" s="80"/>
      <c r="G91" s="80"/>
      <c r="H91" s="80"/>
    </row>
    <row r="92" spans="1:8" x14ac:dyDescent="0.35">
      <c r="A92" s="66" t="s">
        <v>88</v>
      </c>
      <c r="B92" s="78"/>
      <c r="C92" s="78"/>
      <c r="D92" s="81">
        <v>1224</v>
      </c>
      <c r="E92" s="79">
        <v>1592</v>
      </c>
      <c r="F92" s="80"/>
      <c r="G92" s="80"/>
      <c r="H92" s="80"/>
    </row>
    <row r="93" spans="1:8" x14ac:dyDescent="0.35">
      <c r="A93" s="66" t="s">
        <v>89</v>
      </c>
      <c r="B93" s="78"/>
      <c r="C93" s="78"/>
      <c r="D93" s="81">
        <v>2574</v>
      </c>
      <c r="E93" s="79">
        <v>1266</v>
      </c>
      <c r="F93" s="80"/>
      <c r="G93" s="80"/>
      <c r="H93" s="80"/>
    </row>
    <row r="94" spans="1:8" x14ac:dyDescent="0.35">
      <c r="A94" s="66" t="s">
        <v>90</v>
      </c>
      <c r="B94" s="78"/>
      <c r="C94" s="78"/>
      <c r="D94" s="82">
        <v>0.29930732774334667</v>
      </c>
      <c r="E94" s="82">
        <v>0.35850363699341875</v>
      </c>
      <c r="F94" s="80"/>
      <c r="G94" s="80"/>
      <c r="H94" s="80"/>
    </row>
    <row r="95" spans="1:8" x14ac:dyDescent="0.35">
      <c r="A95" s="83" t="s">
        <v>91</v>
      </c>
      <c r="B95" s="78"/>
      <c r="C95" s="78"/>
      <c r="D95" s="81">
        <v>3051</v>
      </c>
      <c r="E95" s="81">
        <v>3598</v>
      </c>
      <c r="F95" s="80"/>
      <c r="G95" s="80"/>
      <c r="H95" s="80"/>
    </row>
    <row r="96" spans="1:8" x14ac:dyDescent="0.35">
      <c r="A96" s="83" t="s">
        <v>92</v>
      </c>
      <c r="B96" s="78"/>
      <c r="C96" s="78"/>
      <c r="D96" s="84">
        <v>0.55614290922347798</v>
      </c>
      <c r="E96" s="84">
        <v>0.62313820574991341</v>
      </c>
      <c r="F96" s="85"/>
      <c r="G96" s="85"/>
      <c r="H96" s="85"/>
    </row>
    <row r="97" spans="1:8" ht="15.75" customHeight="1" x14ac:dyDescent="0.35">
      <c r="A97" s="86" t="s">
        <v>117</v>
      </c>
      <c r="B97" s="78"/>
      <c r="C97" s="78"/>
      <c r="D97" s="87">
        <v>77</v>
      </c>
      <c r="E97" s="87">
        <v>84</v>
      </c>
      <c r="F97" s="87">
        <v>235</v>
      </c>
      <c r="G97" s="87">
        <v>214</v>
      </c>
      <c r="H97" s="87">
        <v>176</v>
      </c>
    </row>
    <row r="98" spans="1:8" x14ac:dyDescent="0.35">
      <c r="A98" s="86" t="s">
        <v>127</v>
      </c>
      <c r="B98" s="85"/>
      <c r="C98" s="88"/>
      <c r="D98" s="84"/>
      <c r="E98" s="84"/>
      <c r="F98" s="84"/>
      <c r="G98" s="82"/>
      <c r="H98" s="82"/>
    </row>
    <row r="99" spans="1:8" x14ac:dyDescent="0.35">
      <c r="A99" s="86" t="s">
        <v>93</v>
      </c>
      <c r="B99" s="78"/>
      <c r="C99" s="23"/>
      <c r="D99" s="84">
        <f>26/523</f>
        <v>4.9713193116634802E-2</v>
      </c>
      <c r="E99" s="84">
        <f>30/557</f>
        <v>5.385996409335727E-2</v>
      </c>
      <c r="F99" s="84">
        <f>26/696</f>
        <v>3.7356321839080463E-2</v>
      </c>
      <c r="G99" s="82"/>
      <c r="H99" s="82"/>
    </row>
    <row r="100" spans="1:8" ht="17.25" customHeight="1" x14ac:dyDescent="0.35">
      <c r="A100" s="89" t="s">
        <v>115</v>
      </c>
      <c r="B100" s="78"/>
      <c r="C100" s="23"/>
      <c r="D100" s="90">
        <v>1</v>
      </c>
      <c r="E100" s="82"/>
      <c r="F100" s="80"/>
      <c r="G100" s="80"/>
      <c r="H100" s="80"/>
    </row>
    <row r="101" spans="1:8" x14ac:dyDescent="0.35">
      <c r="A101" s="89" t="s">
        <v>114</v>
      </c>
      <c r="B101" s="78"/>
      <c r="C101" s="23"/>
      <c r="D101" s="82"/>
      <c r="E101" s="82"/>
      <c r="F101" s="80"/>
      <c r="G101" s="80"/>
      <c r="H101" s="80"/>
    </row>
    <row r="102" spans="1:8" x14ac:dyDescent="0.35">
      <c r="A102" s="89" t="s">
        <v>116</v>
      </c>
      <c r="B102" s="78"/>
      <c r="C102" s="23"/>
      <c r="D102" s="90">
        <v>1</v>
      </c>
      <c r="E102" s="82"/>
      <c r="F102" s="80"/>
      <c r="G102" s="80"/>
      <c r="H102" s="80"/>
    </row>
    <row r="103" spans="1:8" x14ac:dyDescent="0.35">
      <c r="B103" s="4"/>
      <c r="C103" s="1"/>
      <c r="D103" s="1"/>
      <c r="E103" s="6"/>
      <c r="F103" s="6"/>
      <c r="G103" s="6"/>
      <c r="H103" s="6"/>
    </row>
    <row r="104" spans="1:8" ht="23.15" customHeight="1" x14ac:dyDescent="0.35">
      <c r="A104" s="112" t="s">
        <v>120</v>
      </c>
      <c r="B104" s="113" t="s">
        <v>1</v>
      </c>
      <c r="C104" s="113" t="s">
        <v>122</v>
      </c>
      <c r="D104" s="115" t="s">
        <v>2</v>
      </c>
      <c r="E104" s="115" t="s">
        <v>3</v>
      </c>
      <c r="F104" s="115" t="s">
        <v>4</v>
      </c>
      <c r="G104" s="115" t="s">
        <v>5</v>
      </c>
      <c r="H104" s="115" t="s">
        <v>6</v>
      </c>
    </row>
    <row r="105" spans="1:8" ht="23.15" customHeight="1" x14ac:dyDescent="0.35">
      <c r="A105" s="112"/>
      <c r="B105" s="114"/>
      <c r="C105" s="114"/>
      <c r="D105" s="115" t="s">
        <v>2</v>
      </c>
      <c r="E105" s="115"/>
      <c r="F105" s="115"/>
      <c r="G105" s="115"/>
      <c r="H105" s="115"/>
    </row>
    <row r="106" spans="1:8" x14ac:dyDescent="0.35">
      <c r="A106" s="62" t="s">
        <v>118</v>
      </c>
      <c r="B106" s="92">
        <v>1</v>
      </c>
      <c r="C106" s="102">
        <v>0.96</v>
      </c>
      <c r="D106" s="70" t="s">
        <v>119</v>
      </c>
      <c r="E106" s="70">
        <v>1</v>
      </c>
      <c r="F106" s="70">
        <v>0.95</v>
      </c>
      <c r="G106" s="70">
        <v>0.95</v>
      </c>
      <c r="H106" s="70">
        <v>1</v>
      </c>
    </row>
    <row r="107" spans="1:8" x14ac:dyDescent="0.35">
      <c r="A107" s="62" t="s">
        <v>94</v>
      </c>
      <c r="B107" s="92">
        <v>1</v>
      </c>
      <c r="C107" s="102">
        <v>1</v>
      </c>
      <c r="D107" s="70">
        <v>1</v>
      </c>
      <c r="E107" s="70">
        <v>1</v>
      </c>
      <c r="F107" s="70">
        <v>1</v>
      </c>
      <c r="G107" s="70">
        <v>1</v>
      </c>
      <c r="H107" s="70">
        <v>1</v>
      </c>
    </row>
    <row r="108" spans="1:8" x14ac:dyDescent="0.35">
      <c r="A108" s="66" t="s">
        <v>95</v>
      </c>
      <c r="B108" s="91">
        <v>47.25</v>
      </c>
      <c r="C108" s="11">
        <f t="shared" ref="C108:C115" si="6">AVERAGE(D108:H108)-STDEV(E108:H108)</f>
        <v>17.125718414534226</v>
      </c>
      <c r="D108" s="55">
        <v>23</v>
      </c>
      <c r="E108" s="55">
        <v>20</v>
      </c>
      <c r="F108" s="55">
        <v>26</v>
      </c>
      <c r="G108" s="55">
        <v>45</v>
      </c>
      <c r="H108" s="55">
        <v>26</v>
      </c>
    </row>
    <row r="109" spans="1:8" s="40" customFormat="1" x14ac:dyDescent="0.35">
      <c r="A109" s="71" t="s">
        <v>96</v>
      </c>
      <c r="B109" s="92">
        <v>0.74711538461538463</v>
      </c>
      <c r="C109" s="51">
        <f t="shared" si="6"/>
        <v>0.62558664309387413</v>
      </c>
      <c r="D109" s="46">
        <v>0.65700000000000003</v>
      </c>
      <c r="E109" s="46">
        <v>0.60599999999999998</v>
      </c>
      <c r="F109" s="46">
        <v>0.74299999999999999</v>
      </c>
      <c r="G109" s="46">
        <v>0.83299999999999996</v>
      </c>
      <c r="H109" s="46">
        <v>0.76500000000000001</v>
      </c>
    </row>
    <row r="110" spans="1:8" x14ac:dyDescent="0.35">
      <c r="A110" s="66" t="s">
        <v>97</v>
      </c>
      <c r="B110" s="91">
        <v>34.65</v>
      </c>
      <c r="C110" s="11">
        <f t="shared" si="6"/>
        <v>26.287012440248976</v>
      </c>
      <c r="D110" s="55">
        <v>31</v>
      </c>
      <c r="E110" s="55">
        <v>31</v>
      </c>
      <c r="F110" s="55">
        <v>30</v>
      </c>
      <c r="G110" s="55">
        <v>25</v>
      </c>
      <c r="H110" s="55">
        <v>35</v>
      </c>
    </row>
    <row r="111" spans="1:8" x14ac:dyDescent="0.35">
      <c r="A111" s="66" t="s">
        <v>98</v>
      </c>
      <c r="B111" s="93">
        <v>0.86624999999999996</v>
      </c>
      <c r="C111" s="51">
        <f t="shared" si="6"/>
        <v>0.67367496167653507</v>
      </c>
      <c r="D111" s="70">
        <f>D110/39</f>
        <v>0.79487179487179482</v>
      </c>
      <c r="E111" s="70">
        <f>E110/39</f>
        <v>0.79487179487179482</v>
      </c>
      <c r="F111" s="70">
        <f>F110/36</f>
        <v>0.83333333333333337</v>
      </c>
      <c r="G111" s="70">
        <f>G110/40</f>
        <v>0.625</v>
      </c>
      <c r="H111" s="70">
        <f>H110/45</f>
        <v>0.77777777777777779</v>
      </c>
    </row>
    <row r="112" spans="1:8" x14ac:dyDescent="0.35">
      <c r="A112" s="66" t="s">
        <v>99</v>
      </c>
      <c r="B112" s="91">
        <v>35.700000000000003</v>
      </c>
      <c r="C112" s="11">
        <f t="shared" si="6"/>
        <v>33.82652575532925</v>
      </c>
      <c r="D112" s="55">
        <v>39</v>
      </c>
      <c r="E112" s="55">
        <v>36</v>
      </c>
      <c r="F112" s="55">
        <v>35</v>
      </c>
      <c r="G112" s="55">
        <v>37</v>
      </c>
      <c r="H112" s="55">
        <v>45</v>
      </c>
    </row>
    <row r="113" spans="1:8" x14ac:dyDescent="0.35">
      <c r="A113" s="66" t="s">
        <v>100</v>
      </c>
      <c r="B113" s="93">
        <v>0.89249999999999996</v>
      </c>
      <c r="C113" s="51">
        <f t="shared" si="6"/>
        <v>0.92646255342035944</v>
      </c>
      <c r="D113" s="70">
        <f>D112/39</f>
        <v>1</v>
      </c>
      <c r="E113" s="70">
        <f>E112/39</f>
        <v>0.92307692307692313</v>
      </c>
      <c r="F113" s="70">
        <f>F112/36</f>
        <v>0.97222222222222221</v>
      </c>
      <c r="G113" s="70">
        <f>G112/40</f>
        <v>0.92500000000000004</v>
      </c>
      <c r="H113" s="70">
        <f>H112/45</f>
        <v>1</v>
      </c>
    </row>
    <row r="114" spans="1:8" ht="29" x14ac:dyDescent="0.35">
      <c r="A114" s="66" t="s">
        <v>101</v>
      </c>
      <c r="B114" s="91">
        <v>77.7</v>
      </c>
      <c r="C114" s="11">
        <f t="shared" si="6"/>
        <v>51.501646257829108</v>
      </c>
      <c r="D114" s="55">
        <v>49</v>
      </c>
      <c r="E114" s="55">
        <v>56</v>
      </c>
      <c r="F114" s="55">
        <v>61</v>
      </c>
      <c r="G114" s="55">
        <v>74</v>
      </c>
      <c r="H114" s="55">
        <v>58</v>
      </c>
    </row>
    <row r="115" spans="1:8" s="40" customFormat="1" ht="29" x14ac:dyDescent="0.35">
      <c r="A115" s="71" t="s">
        <v>102</v>
      </c>
      <c r="B115" s="94">
        <v>0.74711538461538463</v>
      </c>
      <c r="C115" s="94">
        <f t="shared" si="6"/>
        <v>0.71409350593051757</v>
      </c>
      <c r="D115" s="46">
        <v>0.74199999999999999</v>
      </c>
      <c r="E115" s="46">
        <v>0.73699999999999999</v>
      </c>
      <c r="F115" s="46">
        <v>0.78200000000000003</v>
      </c>
      <c r="G115" s="46">
        <v>0.71153846153846156</v>
      </c>
      <c r="H115" s="46">
        <v>0.74358974358974361</v>
      </c>
    </row>
    <row r="117" spans="1:8" x14ac:dyDescent="0.35">
      <c r="A117" s="3" t="s">
        <v>106</v>
      </c>
    </row>
    <row r="118" spans="1:8" x14ac:dyDescent="0.35">
      <c r="A118" s="57" t="s">
        <v>112</v>
      </c>
    </row>
    <row r="119" spans="1:8" x14ac:dyDescent="0.35">
      <c r="A119" s="58" t="s">
        <v>111</v>
      </c>
    </row>
    <row r="120" spans="1:8" x14ac:dyDescent="0.35">
      <c r="A120" s="59" t="s">
        <v>107</v>
      </c>
    </row>
    <row r="121" spans="1:8" x14ac:dyDescent="0.35">
      <c r="A121" s="62" t="s">
        <v>113</v>
      </c>
    </row>
    <row r="123" spans="1:8" x14ac:dyDescent="0.35">
      <c r="A123" s="3" t="s">
        <v>108</v>
      </c>
    </row>
    <row r="124" spans="1:8" x14ac:dyDescent="0.35">
      <c r="A124" s="60" t="s">
        <v>103</v>
      </c>
    </row>
    <row r="125" spans="1:8" x14ac:dyDescent="0.35">
      <c r="A125" s="61" t="s">
        <v>109</v>
      </c>
    </row>
    <row r="126" spans="1:8" x14ac:dyDescent="0.35">
      <c r="A126" s="60" t="s">
        <v>121</v>
      </c>
    </row>
    <row r="127" spans="1:8" x14ac:dyDescent="0.35">
      <c r="A127" s="61" t="s">
        <v>125</v>
      </c>
    </row>
  </sheetData>
  <mergeCells count="40">
    <mergeCell ref="G1:G2"/>
    <mergeCell ref="H1:H2"/>
    <mergeCell ref="A23:A24"/>
    <mergeCell ref="B23:B24"/>
    <mergeCell ref="C23:C24"/>
    <mergeCell ref="D23:D24"/>
    <mergeCell ref="E23:E24"/>
    <mergeCell ref="F23:F24"/>
    <mergeCell ref="G23:G24"/>
    <mergeCell ref="H23:H24"/>
    <mergeCell ref="A1:A2"/>
    <mergeCell ref="B1:B2"/>
    <mergeCell ref="C1:C2"/>
    <mergeCell ref="D1:D2"/>
    <mergeCell ref="E1:E2"/>
    <mergeCell ref="F1:F2"/>
    <mergeCell ref="A59:A60"/>
    <mergeCell ref="B59:B60"/>
    <mergeCell ref="C59:C60"/>
    <mergeCell ref="D59:D60"/>
    <mergeCell ref="E59:E60"/>
    <mergeCell ref="A85:A86"/>
    <mergeCell ref="B85:B86"/>
    <mergeCell ref="C85:C86"/>
    <mergeCell ref="D85:D86"/>
    <mergeCell ref="E85:E86"/>
    <mergeCell ref="F104:F105"/>
    <mergeCell ref="G104:G105"/>
    <mergeCell ref="H104:H105"/>
    <mergeCell ref="G59:G60"/>
    <mergeCell ref="H59:H60"/>
    <mergeCell ref="F85:F86"/>
    <mergeCell ref="G85:G86"/>
    <mergeCell ref="H85:H86"/>
    <mergeCell ref="F59:F60"/>
    <mergeCell ref="A104:A105"/>
    <mergeCell ref="B104:B105"/>
    <mergeCell ref="C104:C105"/>
    <mergeCell ref="D104:D105"/>
    <mergeCell ref="E104:E10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7803-E4CD-4C9B-A8B1-FD5AAE5404BB}">
  <dimension ref="A1:F25"/>
  <sheetViews>
    <sheetView workbookViewId="0">
      <selection sqref="A1:F1048576"/>
    </sheetView>
  </sheetViews>
  <sheetFormatPr defaultRowHeight="14.5" x14ac:dyDescent="0.35"/>
  <cols>
    <col min="1" max="1" width="16.26953125" customWidth="1"/>
    <col min="2" max="2" width="21.7265625" customWidth="1"/>
    <col min="3" max="3" width="33.1796875" customWidth="1"/>
    <col min="4" max="6" width="20.1796875" customWidth="1"/>
  </cols>
  <sheetData>
    <row r="1" spans="1:6" ht="29" x14ac:dyDescent="0.35">
      <c r="B1" s="103" t="s">
        <v>129</v>
      </c>
      <c r="C1" s="103" t="s">
        <v>130</v>
      </c>
      <c r="D1" s="103" t="s">
        <v>131</v>
      </c>
      <c r="E1" s="103" t="s">
        <v>132</v>
      </c>
      <c r="F1" s="103" t="s">
        <v>133</v>
      </c>
    </row>
    <row r="2" spans="1:6" ht="39" x14ac:dyDescent="0.35">
      <c r="A2" s="104" t="s">
        <v>134</v>
      </c>
      <c r="B2" s="105" t="s">
        <v>135</v>
      </c>
      <c r="C2" s="105" t="s">
        <v>136</v>
      </c>
      <c r="D2" s="55"/>
      <c r="E2" s="55"/>
      <c r="F2" s="55"/>
    </row>
    <row r="3" spans="1:6" ht="52" x14ac:dyDescent="0.35">
      <c r="A3" s="104" t="s">
        <v>137</v>
      </c>
      <c r="B3" s="55"/>
      <c r="C3" s="105" t="s">
        <v>138</v>
      </c>
      <c r="D3" s="55"/>
      <c r="E3" s="55"/>
      <c r="F3" s="55"/>
    </row>
    <row r="4" spans="1:6" ht="78" x14ac:dyDescent="0.35">
      <c r="A4" s="104" t="s">
        <v>139</v>
      </c>
      <c r="B4" s="105" t="s">
        <v>140</v>
      </c>
      <c r="C4" s="105" t="s">
        <v>141</v>
      </c>
      <c r="D4" s="55"/>
      <c r="E4" s="55"/>
      <c r="F4" s="55"/>
    </row>
    <row r="5" spans="1:6" ht="169" x14ac:dyDescent="0.35">
      <c r="A5" s="104" t="s">
        <v>142</v>
      </c>
      <c r="B5" s="55"/>
      <c r="C5" s="105" t="s">
        <v>143</v>
      </c>
      <c r="D5" s="55"/>
      <c r="E5" s="55"/>
      <c r="F5" s="55"/>
    </row>
    <row r="6" spans="1:6" ht="87" x14ac:dyDescent="0.35">
      <c r="A6" s="104" t="s">
        <v>144</v>
      </c>
      <c r="B6" s="106" t="s">
        <v>145</v>
      </c>
      <c r="C6" s="105" t="s">
        <v>146</v>
      </c>
      <c r="D6" s="55"/>
      <c r="E6" s="55"/>
      <c r="F6" s="55"/>
    </row>
    <row r="7" spans="1:6" ht="104" x14ac:dyDescent="0.35">
      <c r="A7" s="104" t="s">
        <v>147</v>
      </c>
      <c r="B7" s="55"/>
      <c r="C7" s="105" t="s">
        <v>148</v>
      </c>
      <c r="D7" s="55"/>
      <c r="E7" s="55"/>
      <c r="F7" s="55"/>
    </row>
    <row r="8" spans="1:6" ht="145" x14ac:dyDescent="0.35">
      <c r="A8" s="104" t="s">
        <v>149</v>
      </c>
      <c r="B8" s="107"/>
      <c r="C8" s="107" t="s">
        <v>150</v>
      </c>
      <c r="D8" s="55"/>
      <c r="E8" s="108" t="s">
        <v>151</v>
      </c>
      <c r="F8" s="55"/>
    </row>
    <row r="9" spans="1:6" ht="78" x14ac:dyDescent="0.35">
      <c r="A9" s="104" t="s">
        <v>152</v>
      </c>
      <c r="B9" s="55"/>
      <c r="C9" s="105" t="s">
        <v>153</v>
      </c>
      <c r="D9" s="55"/>
      <c r="E9" s="55"/>
      <c r="F9" s="55"/>
    </row>
    <row r="10" spans="1:6" ht="91" x14ac:dyDescent="0.35">
      <c r="A10" s="104" t="s">
        <v>154</v>
      </c>
      <c r="B10" s="55"/>
      <c r="C10" s="107" t="s">
        <v>155</v>
      </c>
      <c r="D10" s="55"/>
      <c r="E10" s="55"/>
      <c r="F10" s="55"/>
    </row>
    <row r="11" spans="1:6" ht="130" x14ac:dyDescent="0.35">
      <c r="A11" s="104" t="s">
        <v>156</v>
      </c>
      <c r="B11" s="55"/>
      <c r="C11" s="105" t="s">
        <v>157</v>
      </c>
      <c r="D11" s="108" t="s">
        <v>158</v>
      </c>
      <c r="E11" s="108" t="s">
        <v>159</v>
      </c>
      <c r="F11" s="55"/>
    </row>
    <row r="12" spans="1:6" ht="52" x14ac:dyDescent="0.35">
      <c r="A12" s="104" t="s">
        <v>160</v>
      </c>
      <c r="B12" s="55"/>
      <c r="C12" s="55"/>
      <c r="D12" s="55"/>
      <c r="E12" s="55"/>
      <c r="F12" s="108" t="s">
        <v>161</v>
      </c>
    </row>
    <row r="13" spans="1:6" ht="78" x14ac:dyDescent="0.35">
      <c r="A13" s="104" t="s">
        <v>162</v>
      </c>
      <c r="B13" s="55"/>
      <c r="C13" s="105" t="s">
        <v>163</v>
      </c>
      <c r="D13" s="55"/>
      <c r="E13" s="55"/>
      <c r="F13" s="55"/>
    </row>
    <row r="14" spans="1:6" ht="52" x14ac:dyDescent="0.35">
      <c r="A14" s="104" t="s">
        <v>164</v>
      </c>
      <c r="B14" s="55"/>
      <c r="C14" s="105" t="s">
        <v>165</v>
      </c>
      <c r="D14" s="55"/>
      <c r="E14" s="55"/>
      <c r="F14" s="55"/>
    </row>
    <row r="15" spans="1:6" ht="39" x14ac:dyDescent="0.35">
      <c r="A15" s="104" t="s">
        <v>166</v>
      </c>
      <c r="B15" s="55"/>
      <c r="C15" s="105" t="s">
        <v>167</v>
      </c>
      <c r="D15" s="108" t="s">
        <v>168</v>
      </c>
      <c r="E15" s="108" t="s">
        <v>169</v>
      </c>
      <c r="F15" s="55"/>
    </row>
    <row r="16" spans="1:6" ht="104" x14ac:dyDescent="0.35">
      <c r="A16" s="104" t="s">
        <v>170</v>
      </c>
      <c r="B16" s="55"/>
      <c r="C16" s="105" t="s">
        <v>171</v>
      </c>
      <c r="D16" s="55"/>
      <c r="E16" s="109" t="s">
        <v>172</v>
      </c>
      <c r="F16" s="55"/>
    </row>
    <row r="17" spans="1:6" ht="65" x14ac:dyDescent="0.35">
      <c r="A17" s="104" t="s">
        <v>173</v>
      </c>
      <c r="B17" s="105"/>
      <c r="C17" s="105" t="s">
        <v>174</v>
      </c>
      <c r="D17" s="55"/>
      <c r="E17" s="105" t="s">
        <v>175</v>
      </c>
      <c r="F17" s="55"/>
    </row>
    <row r="18" spans="1:6" ht="247" x14ac:dyDescent="0.35">
      <c r="A18" s="104" t="s">
        <v>176</v>
      </c>
      <c r="B18" s="55"/>
      <c r="C18" s="105" t="s">
        <v>177</v>
      </c>
      <c r="D18" s="55"/>
      <c r="E18" s="109" t="s">
        <v>178</v>
      </c>
      <c r="F18" s="55"/>
    </row>
    <row r="19" spans="1:6" ht="104" x14ac:dyDescent="0.35">
      <c r="A19" s="104" t="s">
        <v>179</v>
      </c>
      <c r="B19" s="55"/>
      <c r="C19" s="107" t="s">
        <v>180</v>
      </c>
      <c r="D19" s="55"/>
      <c r="E19" s="105" t="s">
        <v>181</v>
      </c>
      <c r="F19" s="105" t="s">
        <v>182</v>
      </c>
    </row>
    <row r="22" spans="1:6" ht="26" x14ac:dyDescent="0.35">
      <c r="A22" s="110" t="s">
        <v>183</v>
      </c>
    </row>
    <row r="24" spans="1:6" x14ac:dyDescent="0.35">
      <c r="A24" t="s">
        <v>184</v>
      </c>
    </row>
    <row r="25" spans="1:6" x14ac:dyDescent="0.35">
      <c r="A25" t="s">
        <v>185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551A415522C74CB2195B1A777E9A7C" ma:contentTypeVersion="14" ma:contentTypeDescription="Create a new document." ma:contentTypeScope="" ma:versionID="c844b51b38de2ff4041ff6848f2aaada">
  <xsd:schema xmlns:xsd="http://www.w3.org/2001/XMLSchema" xmlns:xs="http://www.w3.org/2001/XMLSchema" xmlns:p="http://schemas.microsoft.com/office/2006/metadata/properties" xmlns:ns3="2bc55ecc-363e-43e9-bfac-4ba2e86f45ee" xmlns:ns4="bb5bbb0b-6c89-44d7-be61-0adfe653f983" targetNamespace="http://schemas.microsoft.com/office/2006/metadata/properties" ma:root="true" ma:fieldsID="79bc82a60a1a478c755b2741165808ef" ns3:_="" ns4:_="">
    <xsd:import namespace="2bc55ecc-363e-43e9-bfac-4ba2e86f45ee"/>
    <xsd:import namespace="bb5bbb0b-6c89-44d7-be61-0adfe653f98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55ecc-363e-43e9-bfac-4ba2e86f4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5bbb0b-6c89-44d7-be61-0adfe653f98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45F613-B35C-43F3-8DE6-17A3370FEA11}">
  <ds:schemaRef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 ds:uri="http://purl.org/dc/terms/"/>
    <ds:schemaRef ds:uri="2bc55ecc-363e-43e9-bfac-4ba2e86f45ee"/>
    <ds:schemaRef ds:uri="bb5bbb0b-6c89-44d7-be61-0adfe653f983"/>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6C80CCA-6535-4373-8FD4-F02BB119D711}">
  <ds:schemaRefs>
    <ds:schemaRef ds:uri="http://schemas.microsoft.com/sharepoint/v3/contenttype/forms"/>
  </ds:schemaRefs>
</ds:datastoreItem>
</file>

<file path=customXml/itemProps3.xml><?xml version="1.0" encoding="utf-8"?>
<ds:datastoreItem xmlns:ds="http://schemas.openxmlformats.org/officeDocument/2006/customXml" ds:itemID="{1215A004-6B24-4DE5-BB55-FDBEC7ABA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55ecc-363e-43e9-bfac-4ba2e86f45ee"/>
    <ds:schemaRef ds:uri="bb5bbb0b-6c89-44d7-be61-0adfe653f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2021-22 Update</vt:lpstr>
      <vt:lpstr>Metric Def. &amp; origin</vt:lpstr>
    </vt:vector>
  </TitlesOfParts>
  <Company>San Mateo County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Engel, Karen</dc:creator>
  <cp:lastModifiedBy>Engel, Karen</cp:lastModifiedBy>
  <dcterms:created xsi:type="dcterms:W3CDTF">2022-12-07T01:08:02Z</dcterms:created>
  <dcterms:modified xsi:type="dcterms:W3CDTF">2022-12-16T00:50:13Z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0x01010029551A415522C74CB2195B1A777E9A7C</vt:lpwstr>
  </property>
</Properties>
</file>