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defaultThemeVersion="166925"/>
  <mc:AlternateContent xmlns:mc="http://schemas.openxmlformats.org/markup-compatibility/2006">
    <mc:Choice Requires="x15">
      <x15ac:absPath xmlns:x15ac="http://schemas.microsoft.com/office/spreadsheetml/2010/11/ac" url="C:\Users\claxtona\Dropbox (SMCCD)\PRIE - Canada College\Scorecard\20-21 Scorecard\"/>
    </mc:Choice>
  </mc:AlternateContent>
  <xr:revisionPtr revIDLastSave="0" documentId="13_ncr:1_{3993C261-A361-47EC-95C6-629D6233B12B}" xr6:coauthVersionLast="36" xr6:coauthVersionMax="36" xr10:uidLastSave="{00000000-0000-0000-0000-000000000000}"/>
  <bookViews>
    <workbookView xWindow="0" yWindow="0" windowWidth="28800" windowHeight="11625" firstSheet="1" activeTab="1" xr2:uid="{00000000-000D-0000-FFFF-FFFF00000000}"/>
  </bookViews>
  <sheets>
    <sheet name="Goals" sheetId="4" r:id="rId1"/>
    <sheet name="CAN Set Standards" sheetId="1" r:id="rId2"/>
    <sheet name="Set Standards prior to 2020" sheetId="3" r:id="rId3"/>
    <sheet name="Synthesis of Metrics" sheetId="2"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7" i="1" l="1"/>
  <c r="C61" i="1" l="1"/>
  <c r="D8" i="1" l="1"/>
  <c r="C19" i="1" l="1"/>
  <c r="C17" i="1"/>
  <c r="C8" i="1"/>
  <c r="C13" i="1"/>
  <c r="D27" i="1" l="1"/>
  <c r="C5" i="1"/>
  <c r="C112" i="1" l="1"/>
  <c r="C111" i="1"/>
  <c r="C110" i="1"/>
  <c r="C109" i="1"/>
  <c r="C108" i="1"/>
  <c r="C107" i="1"/>
  <c r="C106" i="1"/>
  <c r="C105" i="1"/>
  <c r="C66" i="1" l="1"/>
  <c r="C67" i="1"/>
  <c r="C3" i="1" l="1"/>
  <c r="C57" i="1"/>
  <c r="C36" i="1"/>
  <c r="C11" i="1"/>
  <c r="C10" i="1"/>
  <c r="C9" i="1"/>
  <c r="C7" i="1"/>
  <c r="C6" i="1"/>
  <c r="C15" i="1" l="1"/>
  <c r="C16" i="1"/>
  <c r="C18" i="1"/>
  <c r="C20" i="1"/>
  <c r="C25" i="1" l="1"/>
  <c r="C24" i="1"/>
  <c r="C49" i="1" l="1"/>
  <c r="C48" i="1"/>
  <c r="C45" i="1"/>
  <c r="C44" i="1"/>
  <c r="C41" i="1"/>
  <c r="C40" i="1"/>
  <c r="C81" i="1" l="1"/>
  <c r="C77" i="1" l="1"/>
  <c r="C76" i="1"/>
  <c r="C75" i="1"/>
  <c r="C80" i="1" l="1"/>
  <c r="C79" i="1"/>
  <c r="C78" i="1"/>
  <c r="C73" i="1"/>
  <c r="C72" i="1"/>
  <c r="C70" i="1"/>
  <c r="C68" i="1"/>
  <c r="C53" i="1" l="1"/>
  <c r="C54" i="1"/>
  <c r="C55" i="1"/>
  <c r="C71" i="1" l="1"/>
  <c r="C69" i="1"/>
  <c r="C83" i="1" l="1"/>
  <c r="C82" i="1"/>
  <c r="C65" i="1"/>
  <c r="C64" i="1"/>
  <c r="C63" i="1"/>
  <c r="C62" i="1"/>
  <c r="C4" i="1"/>
  <c r="C12" i="1"/>
  <c r="C28" i="1" l="1"/>
  <c r="C29" i="1"/>
  <c r="C39" i="1" l="1"/>
  <c r="C38" i="1"/>
  <c r="C50" i="1" l="1"/>
  <c r="C46" i="1"/>
  <c r="C42" i="1"/>
  <c r="C43" i="1" l="1"/>
  <c r="C47" i="1"/>
  <c r="C51" i="1"/>
  <c r="C52" i="1" l="1"/>
  <c r="C31" i="1"/>
  <c r="C32" i="1"/>
  <c r="C33" i="1"/>
  <c r="C34" i="1"/>
  <c r="C35" i="1"/>
  <c r="C30" i="1"/>
  <c r="C27" i="1"/>
  <c r="C26" i="1"/>
  <c r="K24" i="3" l="1"/>
  <c r="K23" i="3"/>
  <c r="K21" i="3"/>
  <c r="K20" i="3"/>
  <c r="K19" i="3"/>
  <c r="K18" i="3"/>
  <c r="K17" i="3"/>
  <c r="K16" i="3"/>
  <c r="K15" i="3"/>
  <c r="K14" i="3"/>
  <c r="K13" i="3"/>
  <c r="K11" i="3"/>
  <c r="K10" i="3"/>
  <c r="K9" i="3"/>
  <c r="K8" i="3"/>
  <c r="K7" i="3"/>
  <c r="K6" i="3"/>
  <c r="K5" i="3"/>
  <c r="K4" i="3"/>
</calcChain>
</file>

<file path=xl/sharedStrings.xml><?xml version="1.0" encoding="utf-8"?>
<sst xmlns="http://schemas.openxmlformats.org/spreadsheetml/2006/main" count="347" uniqueCount="275">
  <si>
    <t>Enrollment Management Metric</t>
  </si>
  <si>
    <t>Total students (unique headcount)</t>
  </si>
  <si>
    <t>Full Time Equivalent Students (FTES)</t>
  </si>
  <si>
    <t>Total Course Enrollment</t>
  </si>
  <si>
    <t>Total Online Course Enrollment</t>
  </si>
  <si>
    <t>Online Course Enrollment as a % of Total Enrollment</t>
  </si>
  <si>
    <t>Average Weekly Student Contact Cours (WSCH) per course section</t>
  </si>
  <si>
    <t>College-wide LOAD:  WSCH/FTEF</t>
  </si>
  <si>
    <t># of course sections</t>
  </si>
  <si>
    <t>Average units attempted per student per academic year</t>
  </si>
  <si>
    <t>% of Total Students who are CAN "home campus" students</t>
  </si>
  <si>
    <t>Student Momentum Metric</t>
  </si>
  <si>
    <t># of students who enrolled in a course in the same or subsequent year of applying to CAN</t>
  </si>
  <si>
    <t>% of students who enrolled in a course in the same or subsequent year of applying to CAN</t>
  </si>
  <si>
    <t>% of all students receiving Pell Grants</t>
  </si>
  <si>
    <t>% of all students successfully completing courses with a grade of C or better</t>
  </si>
  <si>
    <t>Fall to spring persistence rate</t>
  </si>
  <si>
    <t>Fall to fall persistence rate</t>
  </si>
  <si>
    <t>% of students who had one or more skills gains, measured by advancing one or more CB21 levels in the selected year</t>
  </si>
  <si>
    <t xml:space="preserve">  # of students who earned 12 CTE credit units in one year</t>
  </si>
  <si>
    <t>Completion Metric</t>
  </si>
  <si>
    <t># of certificates of 18 or more units awarded by CAN</t>
  </si>
  <si>
    <t># of AA and AS degrees awarded by CAN</t>
  </si>
  <si>
    <t># of ADT degrees awarded by CAN</t>
  </si>
  <si>
    <t xml:space="preserve"># of unduplicated students who earn a credit certificate over 12 units or associate degree                                                </t>
  </si>
  <si>
    <t># of unduplicated students who earn an associate degree within 2 years (100% of normal time)</t>
  </si>
  <si>
    <t># of unduplicated students who earn an associate degree within 3 years (150% of normal time)</t>
  </si>
  <si>
    <t># of unduplicated students who earn an associate degree within 4 years (200% of normal time)</t>
  </si>
  <si>
    <t>% of students who began as adult basic/secondary education or ESL pre-transfer level students who completed a certificate of over 12 units</t>
  </si>
  <si>
    <t>% of students who began as adult basic/secondary education or ESL pre-transfer level students who completed an associate degree</t>
  </si>
  <si>
    <t>Employment Outcome Metric</t>
  </si>
  <si>
    <t>% and # of students who were unemployed and became employed after exiting college</t>
  </si>
  <si>
    <t># of degrees available 100% online</t>
  </si>
  <si>
    <t># of SUHSD high school graduates who enroll at CAN within one year of gradudation</t>
  </si>
  <si>
    <t>% of Middle College students who continue at CAN after receiving their HS degree</t>
  </si>
  <si>
    <t>% of all students supported by Success Teams or Affinity Groups</t>
  </si>
  <si>
    <t># of students participating in non-curricular career exploration (COOP Ed, Field trips, Job Shadows, Internships)</t>
  </si>
  <si>
    <t>% of first-time students participating in First Year Experience programs</t>
  </si>
  <si>
    <t>% of Transfer Seeking Students supported by the Transfer Center, University Center and/or Success Teams or Affinity Groups</t>
  </si>
  <si>
    <t>2018-19</t>
  </si>
  <si>
    <t>2017-18</t>
  </si>
  <si>
    <t>2016-17</t>
  </si>
  <si>
    <t>2015-16</t>
  </si>
  <si>
    <t>2014-15</t>
  </si>
  <si>
    <t>SEAP</t>
  </si>
  <si>
    <t>Student Success Metrics</t>
  </si>
  <si>
    <t>Vision for Success</t>
  </si>
  <si>
    <t>Strong Workforce</t>
  </si>
  <si>
    <t>Student Centered Funding Formula</t>
  </si>
  <si>
    <r>
      <rPr>
        <b/>
        <sz val="10"/>
        <rFont val="Calibri"/>
        <family val="2"/>
      </rPr>
      <t>Successful Enrollment</t>
    </r>
  </si>
  <si>
    <t>Enrolled at Cañada Within 1 Year of application</t>
  </si>
  <si>
    <t>% and # of students who enrolled in a course in the same or subsequent year of applying to community college</t>
  </si>
  <si>
    <r>
      <rPr>
        <b/>
        <sz val="10"/>
        <rFont val="Calibri"/>
        <family val="2"/>
      </rPr>
      <t>Adult Ed/ESL Skills Gain</t>
    </r>
  </si>
  <si>
    <t>% and # of students who had one or more skills gains, measured by advancing one or more CB21 levels in the selected year</t>
  </si>
  <si>
    <r>
      <rPr>
        <b/>
        <sz val="10"/>
        <rFont val="Calibri"/>
        <family val="2"/>
      </rPr>
      <t>Successful Course Completion</t>
    </r>
  </si>
  <si>
    <r>
      <rPr>
        <sz val="10"/>
        <color rgb="FF2C2C2C"/>
        <rFont val="Calibri"/>
        <family val="2"/>
      </rPr>
      <t>Ratio of the # of credit courses that students completed compared to the # of courses in which students were enrolled at census</t>
    </r>
  </si>
  <si>
    <t>Course success rate in a credit course (C or better) in academic year</t>
  </si>
  <si>
    <t>Completion of transfer level math and English</t>
  </si>
  <si>
    <r>
      <rPr>
        <sz val="10"/>
        <rFont val="Symbol"/>
        <family val="1"/>
      </rPr>
      <t></t>
    </r>
    <r>
      <rPr>
        <sz val="10"/>
        <rFont val="Times New Roman"/>
        <family val="1"/>
      </rPr>
      <t xml:space="preserve">    </t>
    </r>
    <r>
      <rPr>
        <sz val="10"/>
        <rFont val="Calibri"/>
        <family val="2"/>
      </rPr>
      <t xml:space="preserve">% and # of students who completed transfer-level English in their first academic year of enrollment within the district
</t>
    </r>
    <r>
      <rPr>
        <sz val="10"/>
        <rFont val="Symbol"/>
        <family val="1"/>
      </rPr>
      <t></t>
    </r>
    <r>
      <rPr>
        <sz val="10"/>
        <rFont val="Times New Roman"/>
        <family val="1"/>
      </rPr>
      <t xml:space="preserve">    </t>
    </r>
    <r>
      <rPr>
        <sz val="10"/>
        <rFont val="Calibri"/>
        <family val="2"/>
      </rPr>
      <t xml:space="preserve">% and # of students who completed transfer-level mathematics in their first academic year of enrollment within the district
</t>
    </r>
    <r>
      <rPr>
        <sz val="10"/>
        <rFont val="Symbol"/>
        <family val="1"/>
      </rPr>
      <t></t>
    </r>
    <r>
      <rPr>
        <sz val="10"/>
        <rFont val="Times New Roman"/>
        <family val="1"/>
      </rPr>
      <t xml:space="preserve">    </t>
    </r>
    <r>
      <rPr>
        <sz val="10"/>
        <rFont val="Calibri"/>
        <family val="2"/>
      </rPr>
      <t xml:space="preserve">% and # of students who completed both transfer-level English and mathematics in their first academic year of enrollment within the
</t>
    </r>
    <r>
      <rPr>
        <sz val="10"/>
        <rFont val="Calibri"/>
        <family val="2"/>
      </rPr>
      <t>district</t>
    </r>
  </si>
  <si>
    <t>Retention: Fall to Spring (persistence)</t>
  </si>
  <si>
    <t xml:space="preserve">Persistence of students enrolled in the fall and returned in the spring to the same college (excludes high school students) </t>
  </si>
  <si>
    <t>% and # of students retained from fall to spring
in the selected year, excluding students who completed an award or transferred to a four-year
institution</t>
  </si>
  <si>
    <r>
      <rPr>
        <b/>
        <sz val="10"/>
        <rFont val="Calibri"/>
        <family val="2"/>
      </rPr>
      <t>Unit Thresholds</t>
    </r>
  </si>
  <si>
    <r>
      <rPr>
        <sz val="10"/>
        <rFont val="Symbol"/>
        <family val="1"/>
      </rPr>
      <t></t>
    </r>
    <r>
      <rPr>
        <sz val="10"/>
        <rFont val="Times New Roman"/>
        <family val="1"/>
      </rPr>
      <t xml:space="preserve"> </t>
    </r>
    <r>
      <rPr>
        <sz val="10"/>
        <rFont val="Calibri"/>
        <family val="2"/>
      </rPr>
      <t xml:space="preserve">% and # of students who successfully completed various thresholds for degree- applicable credit units in the fall term, up to 15+
</t>
    </r>
    <r>
      <rPr>
        <sz val="10"/>
        <rFont val="Symbol"/>
        <family val="1"/>
      </rPr>
      <t></t>
    </r>
    <r>
      <rPr>
        <sz val="10"/>
        <rFont val="Times New Roman"/>
        <family val="1"/>
      </rPr>
      <t xml:space="preserve"> </t>
    </r>
    <r>
      <rPr>
        <sz val="10"/>
        <rFont val="Calibri"/>
        <family val="2"/>
      </rPr>
      <t>% and # of students who successfully completed various thresholds for degree- applicable credit units in the selected year, up to 30+</t>
    </r>
  </si>
  <si>
    <r>
      <rPr>
        <b/>
        <sz val="10"/>
        <rFont val="Calibri"/>
        <family val="2"/>
      </rPr>
      <t>CTE Progress</t>
    </r>
  </si>
  <si>
    <t xml:space="preserve">% and # of students who successfully completed nine or more career education units in the selected year within the district                                                                                                      % and # of students who completed a noncredit CTE or workforce preparation course, or had 48 or more contact hours in a noncredit career education or workforce preparation course, in the selected year                                               </t>
  </si>
  <si>
    <r>
      <rPr>
        <sz val="10"/>
        <rFont val="Symbol"/>
        <family val="1"/>
      </rPr>
      <t></t>
    </r>
    <r>
      <rPr>
        <sz val="10"/>
        <rFont val="Times New Roman"/>
        <family val="1"/>
      </rPr>
      <t xml:space="preserve">  </t>
    </r>
    <r>
      <rPr>
        <sz val="10"/>
        <rFont val="Calibri"/>
        <family val="2"/>
      </rPr>
      <t xml:space="preserve"># of students who earned 12 CTE credit units in one year
</t>
    </r>
    <r>
      <rPr>
        <sz val="10"/>
        <rFont val="Symbol"/>
        <family val="1"/>
      </rPr>
      <t></t>
    </r>
    <r>
      <rPr>
        <sz val="10"/>
        <rFont val="Times New Roman"/>
        <family val="1"/>
      </rPr>
      <t xml:space="preserve">  </t>
    </r>
    <r>
      <rPr>
        <sz val="10"/>
        <rFont val="Calibri"/>
        <family val="2"/>
      </rPr>
      <t># of CTE students who attained 48 noncredit CTE hours in one year</t>
    </r>
  </si>
  <si>
    <r>
      <rPr>
        <b/>
        <sz val="11"/>
        <rFont val="Calibri"/>
        <family val="2"/>
      </rPr>
      <t>Completed a Level of Adult Education</t>
    </r>
  </si>
  <si>
    <t>% and # of students who completed one or more levels of transitioning from adult basic education or ESL to adult secondary education in the selected year or in the subsequent
adult education by year</t>
  </si>
  <si>
    <r>
      <rPr>
        <b/>
        <sz val="11"/>
        <rFont val="Calibri"/>
        <family val="2"/>
      </rPr>
      <t>Transitioned to Postsecondary</t>
    </r>
  </si>
  <si>
    <r>
      <rPr>
        <sz val="10"/>
        <rFont val="Calibri"/>
        <family val="2"/>
      </rPr>
      <t xml:space="preserve"># of students who took a noncredit adult basic education, adult secondary education, or ESL course and subsequently enrolled in a noncredit career education course or any college- level credit course in the selected or
</t>
    </r>
    <r>
      <rPr>
        <sz val="10"/>
        <rFont val="Calibri"/>
        <family val="2"/>
      </rPr>
      <t>subsequent year</t>
    </r>
  </si>
  <si>
    <r>
      <rPr>
        <b/>
        <sz val="10"/>
        <rFont val="Calibri"/>
        <family val="2"/>
      </rPr>
      <t>Completion Rate</t>
    </r>
  </si>
  <si>
    <r>
      <rPr>
        <sz val="10"/>
        <rFont val="Symbol"/>
        <family val="1"/>
      </rPr>
      <t></t>
    </r>
    <r>
      <rPr>
        <sz val="10"/>
        <rFont val="Times New Roman"/>
        <family val="1"/>
      </rPr>
      <t xml:space="preserve"> </t>
    </r>
    <r>
      <rPr>
        <sz val="10"/>
        <rFont val="Calibri"/>
        <family val="2"/>
      </rPr>
      <t xml:space="preserve"># of students who earned each of the following awards: a noncredit certificate over 48 contact  hours, Chancellor’s Office approved credit certificate, AA/AS, ADT, CCC bachelor’s degree, apprenticeship journey status (unduplicated)                                                                                      # of unduplicated students who earn a credit certificate over 12 units, associate degree, or                                                         </t>
    </r>
  </si>
  <si>
    <r>
      <rPr>
        <sz val="10"/>
        <rFont val="Calibri"/>
        <family val="2"/>
      </rPr>
      <t># of unduplicated students who earn a credit certificate over 12 units, associate degree, or bachelor’s degree</t>
    </r>
  </si>
  <si>
    <r>
      <rPr>
        <sz val="10"/>
        <rFont val="Calibri"/>
        <family val="2"/>
      </rPr>
      <t># of CTE students who earned credit or noncredit certificates or degrees</t>
    </r>
  </si>
  <si>
    <r>
      <rPr>
        <b/>
        <sz val="10"/>
        <rFont val="Calibri"/>
        <family val="2"/>
      </rPr>
      <t># of Degrees and Certificates Awarded</t>
    </r>
  </si>
  <si>
    <t># of certificates of 18 or more units and associate degrees given out by each district</t>
  </si>
  <si>
    <r>
      <rPr>
        <b/>
        <sz val="10"/>
        <rFont val="Calibri"/>
        <family val="2"/>
      </rPr>
      <t>Context for Degree Attainment</t>
    </r>
  </si>
  <si>
    <r>
      <rPr>
        <sz val="10"/>
        <rFont val="Calibri"/>
        <family val="2"/>
      </rPr>
      <t xml:space="preserve">Average # of units earned in the California community college system among students who earned as associate degree in the selected year and had completed at least 60 units at any
</t>
    </r>
    <r>
      <rPr>
        <sz val="10"/>
        <rFont val="Calibri"/>
        <family val="2"/>
      </rPr>
      <t>community college</t>
    </r>
  </si>
  <si>
    <r>
      <rPr>
        <b/>
        <sz val="10"/>
        <rFont val="Calibri"/>
        <family val="2"/>
      </rPr>
      <t>Transition to Post- Secondary</t>
    </r>
  </si>
  <si>
    <t>% and # of students who took adult basic/secondary education or ESL noncredit courses who subsequently or simultaneously took credit courses</t>
  </si>
  <si>
    <r>
      <rPr>
        <b/>
        <sz val="10"/>
        <rFont val="Calibri"/>
        <family val="2"/>
      </rPr>
      <t>Transfers</t>
    </r>
  </si>
  <si>
    <r>
      <t xml:space="preserve"># of students </t>
    </r>
    <r>
      <rPr>
        <sz val="10"/>
        <color rgb="FF2C2C2C"/>
        <rFont val="Calibri"/>
        <family val="2"/>
      </rPr>
      <t xml:space="preserve">who had completed at least 12 units at any community college who transferred to a four-year </t>
    </r>
    <r>
      <rPr>
        <sz val="10"/>
        <rFont val="Calibri"/>
        <family val="2"/>
      </rPr>
      <t>institution</t>
    </r>
  </si>
  <si>
    <r>
      <t xml:space="preserve"># of students </t>
    </r>
    <r>
      <rPr>
        <sz val="10"/>
        <color rgb="FF2C2C2C"/>
        <rFont val="Calibri"/>
        <family val="2"/>
      </rPr>
      <t xml:space="preserve">who </t>
    </r>
    <r>
      <rPr>
        <sz val="10"/>
        <rFont val="Calibri"/>
        <family val="2"/>
      </rPr>
      <t>transferred to CSU and UC</t>
    </r>
  </si>
  <si>
    <r>
      <rPr>
        <sz val="10"/>
        <rFont val="Calibri"/>
        <family val="2"/>
      </rPr>
      <t># of CTE students who transferred to a four-year institution</t>
    </r>
  </si>
  <si>
    <r>
      <rPr>
        <b/>
        <sz val="10"/>
        <rFont val="Calibri"/>
        <family val="2"/>
      </rPr>
      <t>Employment</t>
    </r>
  </si>
  <si>
    <r>
      <rPr>
        <sz val="10"/>
        <rFont val="Symbol"/>
        <family val="1"/>
      </rPr>
      <t></t>
    </r>
    <r>
      <rPr>
        <sz val="10"/>
        <rFont val="Times New Roman"/>
        <family val="1"/>
      </rPr>
      <t xml:space="preserve">  </t>
    </r>
    <r>
      <rPr>
        <sz val="10"/>
        <rFont val="Calibri"/>
        <family val="2"/>
      </rPr>
      <t xml:space="preserve"># and % of CTE students employed in the second quarter after exiting
</t>
    </r>
    <r>
      <rPr>
        <sz val="10"/>
        <rFont val="Symbol"/>
        <family val="1"/>
      </rPr>
      <t></t>
    </r>
    <r>
      <rPr>
        <sz val="10"/>
        <rFont val="Times New Roman"/>
        <family val="1"/>
      </rPr>
      <t xml:space="preserve">  </t>
    </r>
    <r>
      <rPr>
        <sz val="10"/>
        <rFont val="Calibri"/>
        <family val="2"/>
      </rPr>
      <t># and % of CTE students employed in the fourth quarter after exiting</t>
    </r>
  </si>
  <si>
    <r>
      <rPr>
        <b/>
        <sz val="10"/>
        <rFont val="Calibri"/>
        <family val="2"/>
      </rPr>
      <t>Employment in Field of Study</t>
    </r>
  </si>
  <si>
    <r>
      <t xml:space="preserve">among students responded to the CTE Outcomes Survey and did not transfer, % and # who reported that their job is closely or very closely related to their
</t>
    </r>
    <r>
      <rPr>
        <sz val="10"/>
        <rFont val="Calibri"/>
        <family val="2"/>
      </rPr>
      <t>field of study</t>
    </r>
  </si>
  <si>
    <r>
      <rPr>
        <sz val="10"/>
        <rFont val="Calibri"/>
        <family val="2"/>
      </rPr>
      <t>% of CTE students who reported that their job is closely or very closely related to their field of study</t>
    </r>
  </si>
  <si>
    <r>
      <rPr>
        <b/>
        <sz val="10"/>
        <rFont val="Calibri"/>
        <family val="2"/>
      </rPr>
      <t>Earnings</t>
    </r>
  </si>
  <si>
    <r>
      <rPr>
        <sz val="10"/>
        <rFont val="Symbol"/>
        <family val="1"/>
      </rPr>
      <t></t>
    </r>
    <r>
      <rPr>
        <sz val="10"/>
        <rFont val="Times New Roman"/>
        <family val="1"/>
      </rPr>
      <t xml:space="preserve">  </t>
    </r>
    <r>
      <rPr>
        <sz val="10"/>
        <rFont val="Calibri"/>
        <family val="2"/>
      </rPr>
      <t xml:space="preserve">Among exiters who did not transfer to a four-year institution, sum of median earnings for the four quarters immediately following the academic year of exit
</t>
    </r>
    <r>
      <rPr>
        <sz val="10"/>
        <rFont val="Symbol"/>
        <family val="1"/>
      </rPr>
      <t></t>
    </r>
    <r>
      <rPr>
        <sz val="10"/>
        <rFont val="Times New Roman"/>
        <family val="1"/>
      </rPr>
      <t xml:space="preserve">  </t>
    </r>
    <r>
      <rPr>
        <sz val="10"/>
        <rFont val="Calibri"/>
        <family val="2"/>
      </rPr>
      <t>Among exiters who did not transfer to a four-year institution, median percentage change in earnings between the
second quarter prior to the academic year of entry at any college and the second quarter after the academic year of exit from the  last college
attended</t>
    </r>
  </si>
  <si>
    <r>
      <rPr>
        <sz val="10"/>
        <rFont val="Symbol"/>
        <family val="1"/>
      </rPr>
      <t></t>
    </r>
    <r>
      <rPr>
        <sz val="10"/>
        <rFont val="Times New Roman"/>
        <family val="1"/>
      </rPr>
      <t xml:space="preserve">  </t>
    </r>
    <r>
      <rPr>
        <sz val="10"/>
        <rFont val="Calibri"/>
        <family val="2"/>
      </rPr>
      <t xml:space="preserve">Among exiting CTE students, the median of the sum of earnings in the four quarters after the academic year of exit
</t>
    </r>
    <r>
      <rPr>
        <sz val="10"/>
        <rFont val="Symbol"/>
        <family val="1"/>
      </rPr>
      <t></t>
    </r>
    <r>
      <rPr>
        <sz val="10"/>
        <rFont val="Times New Roman"/>
        <family val="1"/>
      </rPr>
      <t xml:space="preserve">  </t>
    </r>
    <r>
      <rPr>
        <sz val="10"/>
        <rFont val="Calibri"/>
        <family val="2"/>
      </rPr>
      <t>Among exiting CTE students who earned a degree, certificate, or were skills- builders, median percentage change in earnings between the sum of the four
quarters prior to the academic year of exit and sum of the four quarters after the academic year of exit</t>
    </r>
  </si>
  <si>
    <r>
      <rPr>
        <b/>
        <sz val="10"/>
        <rFont val="Calibri"/>
        <family val="2"/>
      </rPr>
      <t>Living Wage Attainment</t>
    </r>
  </si>
  <si>
    <r>
      <rPr>
        <sz val="10"/>
        <rFont val="Calibri"/>
        <family val="2"/>
      </rPr>
      <t xml:space="preserve">Among students who exited college and did not transfer to four- year institution, the % and # who attained the regional living wage in the county where the district office is located for a single adult measured immediately following  academic year of
</t>
    </r>
    <r>
      <rPr>
        <sz val="10"/>
        <rFont val="Calibri"/>
        <family val="2"/>
      </rPr>
      <t>exit</t>
    </r>
  </si>
  <si>
    <r>
      <rPr>
        <sz val="10"/>
        <rFont val="Calibri"/>
        <family val="2"/>
      </rPr>
      <t># and % of exiting CTE students who earned a degree, certificate, or were skills-builders who attained a living wage for a single adult in the microregion where the college is located</t>
    </r>
  </si>
  <si>
    <r>
      <rPr>
        <sz val="10"/>
        <rFont val="Calibri"/>
        <family val="2"/>
      </rPr>
      <t># of exiting students who did not transfer who attained the living wage for a single adult in the county where the district office is located</t>
    </r>
  </si>
  <si>
    <t>U.S. Dept. of Ed. Scorecard</t>
  </si>
  <si>
    <t>Graduation Rate</t>
  </si>
  <si>
    <t>Average Annual Cost</t>
  </si>
  <si>
    <t>Cañada College Institutional-Set Standards and Goals 2018-19</t>
  </si>
  <si>
    <t>Data Element</t>
  </si>
  <si>
    <t>Definition of the Measure</t>
  </si>
  <si>
    <t>Institution-Set Standard</t>
  </si>
  <si>
    <t>Stretch Goal </t>
  </si>
  <si>
    <t>2013-14</t>
  </si>
  <si>
    <t>Six-year Average</t>
  </si>
  <si>
    <t>COLLEGE-WIDE STUDENT ACHIEVEMENT</t>
  </si>
  <si>
    <t>Successful course completion rate (%) </t>
  </si>
  <si>
    <t>Applies to all students:  successful course completion, grade C or better if graded, over the number of students enrolled when the general enrollment period ends: summer, fall, spring.</t>
  </si>
  <si>
    <t>70% </t>
  </si>
  <si>
    <t>72% </t>
  </si>
  <si>
    <t>72.4% </t>
  </si>
  <si>
    <t>72.0% </t>
  </si>
  <si>
    <t>70.8% </t>
  </si>
  <si>
    <t>70.2% </t>
  </si>
  <si>
    <t>69.3% </t>
  </si>
  <si>
    <t>Student success rates during their first year                           (First Time Students only)</t>
  </si>
  <si>
    <t>Same as above - applies to studens who are enrolled at Cañada College for the first time. This may include transfer students and students who had prior enrollment at other SMCCCD institutions. Summer, fall, spring.</t>
  </si>
  <si>
    <t>62% </t>
  </si>
  <si>
    <t>64% </t>
  </si>
  <si>
    <t>63.4% </t>
  </si>
  <si>
    <t>68.5% </t>
  </si>
  <si>
    <t>63.9% </t>
  </si>
  <si>
    <t>63.6% </t>
  </si>
  <si>
    <t>59.8% </t>
  </si>
  <si>
    <t>Fall-to-spring persistence rate   (First-Time Students only)</t>
  </si>
  <si>
    <t>First Time Students enrolled in at least 6 credits in fall semester and enrolled in at least .5 credits in the subsequent spring semester.</t>
  </si>
  <si>
    <t>80% </t>
  </si>
  <si>
    <t>82% </t>
  </si>
  <si>
    <t>Fall-to-fall persistence rate  (First-Time Students only) </t>
  </si>
  <si>
    <t>First Time Students enrolled in at least 6 credits in fall semester and enrolled in at least .5 credits in the subsequent fall semester.</t>
  </si>
  <si>
    <t>66% </t>
  </si>
  <si>
    <t>TBD</t>
  </si>
  <si>
    <t>Degree completion (total #) </t>
  </si>
  <si>
    <t>All Associate and Associate for Transfer degrees awarded by the College:  summer, fall, spring.</t>
  </si>
  <si>
    <t>300 </t>
  </si>
  <si>
    <t>380 </t>
  </si>
  <si>
    <t>Transfer (total #) </t>
  </si>
  <si>
    <t>All Cañada students who successfully transfer to a 4-year college or university:  summer, fall, spring.</t>
  </si>
  <si>
    <t>240 </t>
  </si>
  <si>
    <t>UC/CSU Transfer # </t>
  </si>
  <si>
    <t>Based on UC and CSU data, all Cañada students who successfully transfer to a UC or CSU:  summer, fall, spring.</t>
  </si>
  <si>
    <t>150 </t>
  </si>
  <si>
    <t>170 </t>
  </si>
  <si>
    <t>Certificate completion (tot #) </t>
  </si>
  <si>
    <t>All certificates awarded by the College:  summer, fall, spring.</t>
  </si>
  <si>
    <t>280 </t>
  </si>
  <si>
    <t>PROGRAMMATIC ACHIEVEMENT</t>
  </si>
  <si>
    <t>Licensure Pass Rate: Radiological Technology</t>
  </si>
  <si>
    <t>The number of students who passed the Radiological Technology National Exam over all who took the examination.</t>
  </si>
  <si>
    <t>100% </t>
  </si>
  <si>
    <t>Job Placement (Radiology Technology only) </t>
  </si>
  <si>
    <t>The number of students who are employed in the year following their completion of the Rad Tech degree.</t>
  </si>
  <si>
    <t>Success in General Education Core</t>
  </si>
  <si>
    <t>Successful course completion (as defined above) in Core GE courses which include: ANTH 110, ASTR 100, ASTR 101, BIOL 100, BIOL 110, BIOL 132, COMM 110, DRAMA 140, ENGL 100, ENGL 110, ENVS 115, GEOG 100, GEOL 100, GEOL 101, HIST 201HIST 202, HSCI 100, MATH 200, MUS 100, OCEN 100, OCEN 101, PHIL 100, PLSC 210, PLSC 310, PSYC 100, SOC 100</t>
  </si>
  <si>
    <t>68% </t>
  </si>
  <si>
    <t>69.6% </t>
  </si>
  <si>
    <t>67.2% </t>
  </si>
  <si>
    <t>67.9% </t>
  </si>
  <si>
    <t>67.0% </t>
  </si>
  <si>
    <t>66.7% </t>
  </si>
  <si>
    <t>Success in Distance Education</t>
  </si>
  <si>
    <t>Successful course completion (as defined above) in courses taught 100% online (MIS: O)</t>
  </si>
  <si>
    <t>53% </t>
  </si>
  <si>
    <t>56% </t>
  </si>
  <si>
    <t>Success in Career Education</t>
  </si>
  <si>
    <t>Successful course completion (as defined above) in CTE courses: SAM Code: A, B, and C.</t>
  </si>
  <si>
    <t>78% </t>
  </si>
  <si>
    <t>Success in Pre-transfer </t>
  </si>
  <si>
    <t>Successful course completion (as defined above) in pre-transfer level courses:  Basic Skills Indicator: P and B.</t>
  </si>
  <si>
    <t>57% </t>
  </si>
  <si>
    <t>59% </t>
  </si>
  <si>
    <t>Success in Non-CBET English as a Second Language.</t>
  </si>
  <si>
    <t>Successful course completion (as defined above) in non Community Based English Tutoring ESL classes 400, 912, 913, 914, 922, 923, 924.</t>
  </si>
  <si>
    <t>% of students placed in pre-transfer math that take pre-transfer math (First-Time Students only) </t>
  </si>
  <si>
    <t xml:space="preserve">The denominator is the number of first time students who enrolled in Cañada in the fall and placed in pre-transfer level math. The numerator is the number of first time students who enrolled in Cañada in the fall and placed in pre-math and enrolled in a math course in the fall.
</t>
  </si>
  <si>
    <t>55% </t>
  </si>
  <si>
    <t>% of students placed in pre-transfer English that take pre-transfer English (First-Time Students only) </t>
  </si>
  <si>
    <t>OPERATIONAL METRICS</t>
  </si>
  <si>
    <t>Full-time Equivalent Students for the academic year</t>
  </si>
  <si>
    <t>3900 </t>
  </si>
  <si>
    <t>4100 </t>
  </si>
  <si>
    <t xml:space="preserve">Productivity </t>
  </si>
  <si>
    <t>The ratio between faculty’s hours of instruction per week (“faculty load”) and the weekly hours of enrolled students in his/her sections. It is the total weekly student contact hours (WSCH) divided by the faculty member’s load. In short, WSCH/FTEF = Productivity.</t>
  </si>
  <si>
    <t>500 </t>
  </si>
  <si>
    <t>525 </t>
  </si>
  <si>
    <t>478 </t>
  </si>
  <si>
    <t>486 </t>
  </si>
  <si>
    <t>470 </t>
  </si>
  <si>
    <t>482 </t>
  </si>
  <si>
    <t>479 </t>
  </si>
  <si>
    <t>Source:  SMCCCD Data Warehouse SAP reports.</t>
  </si>
  <si>
    <t>% of all students receiving California College Promise Grant (CCPG)</t>
  </si>
  <si>
    <t># of students who transferred to a four-year institution who took at least 12 units at CAN in the year prior to transfer</t>
  </si>
  <si>
    <t># of students who transferred to a four-year institution who took at least 3 units at CAN in the year prior to transfer</t>
  </si>
  <si>
    <t># of students who transferred to any 4-year institution who attended CAN within the last 5 years</t>
  </si>
  <si>
    <t>% of students who took adult basic/secondary education or ESL pre-transfer courses who subsequently or simultaneously took credit non-ESL courses in the following year</t>
  </si>
  <si>
    <r>
      <t>% of all sections offered that are cancelled</t>
    </r>
    <r>
      <rPr>
        <b/>
        <sz val="11"/>
        <color rgb="FF000000"/>
        <rFont val="Calibri"/>
        <family val="2"/>
      </rPr>
      <t>†</t>
    </r>
  </si>
  <si>
    <t>% of core course sections offered that are cancelled†</t>
  </si>
  <si>
    <t>% of all sections offered that have an enrollment below 20†</t>
  </si>
  <si>
    <t>% of enrollments resulting in "W" (withdraw rate)†</t>
  </si>
  <si>
    <t># of  SSSP non-exempt students completing a COMP SEP in the first year</t>
  </si>
  <si>
    <t>% of  SSSP non-exempt students completing a COMP SEP in the first year</t>
  </si>
  <si>
    <t>Course Success Rates for Online</t>
  </si>
  <si>
    <t>Course Success Rates for Hybrid</t>
  </si>
  <si>
    <t>Course Success Rates for CTE</t>
  </si>
  <si>
    <t>Course Success Rates for ESL (non-CBET)</t>
  </si>
  <si>
    <t>Course Success Rates for CBET ESL</t>
  </si>
  <si>
    <t># of students served by Success Teams or Affinity Groups</t>
  </si>
  <si>
    <t>% supported by ONLY success teams</t>
  </si>
  <si>
    <t>% of Transfer Seeking Students supported by the Transfer Center, University Center</t>
  </si>
  <si>
    <t>% of Transfer Seeking Students supported by the Success Teams or Affinity Groups</t>
  </si>
  <si>
    <t>† denotes a set standard where the goal is a reduction, and thus the standard deviation was added to the average, rather than subtracting it</t>
  </si>
  <si>
    <t># of online Sections</t>
  </si>
  <si>
    <t>Total students online (unique headcount)</t>
  </si>
  <si>
    <t>Average # of units earned among students who earned their first associate degree in the selected year and had completed at least 60 units</t>
  </si>
  <si>
    <t>% of unduplicated students who earn an associate degree within 2 years (100% of normal time)</t>
  </si>
  <si>
    <t>% of unduplicated students who earn an associate degree within 3 years (150% of normal time)</t>
  </si>
  <si>
    <t>% of unduplicated students who earn an associate degree within 4 years (200% of normal time)</t>
  </si>
  <si>
    <t># of students who enrolled at a CSU</t>
  </si>
  <si>
    <t># of students who enrolled at a UC</t>
  </si>
  <si>
    <t># of students who enrolled at a CSU or a UC</t>
  </si>
  <si>
    <t>Median # of units earned among students who earned their first associate degree in the selected year and had completed at least 60 units</t>
  </si>
  <si>
    <t>Goal</t>
  </si>
  <si>
    <t>% of enrolled students who successfully completed various thresholds for degree- applicable credit units in the selected year, up to 30+</t>
  </si>
  <si>
    <t>% of enrolled students who successfully completed various thresholds for degree- applicable credit units in the fall term, up to 15+</t>
  </si>
  <si>
    <t>% of enrolled students who successfully completed various thresholds for degree- applicable credit units in the fall term, up to 15+ Canada Primary campus</t>
  </si>
  <si>
    <t>% of enrolled students who successfully completed various thresholds for degree- applicable credit units in the selected year, up to 30+ Canada Primary campus</t>
  </si>
  <si>
    <t xml:space="preserve"> # students who completed transfer-level English district wide in their first academic year of enrollment within the district </t>
  </si>
  <si>
    <t xml:space="preserve"> % students who completed transfer-level English district wide in their first academic year of enrollment within the district</t>
  </si>
  <si>
    <t xml:space="preserve"> # students who completed transfer-level math district wide in their first academic year of enrollment within the district</t>
  </si>
  <si>
    <t xml:space="preserve"> % students who completed transfer-level math district wide in their first academic year of enrollment within the district</t>
  </si>
  <si>
    <t xml:space="preserve"> # students who completed transfer-level English and math district wide in their first academic year of enrollment within the district</t>
  </si>
  <si>
    <t xml:space="preserve"> % students who completed transfer-level English and math district wide in their first academic year of enrollment within the district</t>
  </si>
  <si>
    <t xml:space="preserve"> # students who completed transfer-level English at Canada in their first academic year of enrollment within the district</t>
  </si>
  <si>
    <t xml:space="preserve"> % students who completed transfer-level English at Canada in their first academic year of enrollment within the district</t>
  </si>
  <si>
    <t xml:space="preserve"> # students who completed transfer-level math at Canada in their first academic year of enrollment within the district</t>
  </si>
  <si>
    <t xml:space="preserve"> % students who completed transfer-level math at Canada in their first academic year of enrollment within the district</t>
  </si>
  <si>
    <t xml:space="preserve"> # students who completed transfer-level English and math at Canada in their first academic year of enrollment within the district</t>
  </si>
  <si>
    <t xml:space="preserve"> % students who completed transfer-level English and math at Canada in their first academic year of enrollment within the district</t>
  </si>
  <si>
    <t>Guided Pathway Metric</t>
  </si>
  <si>
    <t>% of students "touched" by outreach who apply/enroll</t>
  </si>
  <si>
    <t>New metric for 2020-2021</t>
  </si>
  <si>
    <t>VFS</t>
  </si>
  <si>
    <t># Enrolled in Middle College</t>
  </si>
  <si>
    <t>*</t>
  </si>
  <si>
    <t>Goals were set at a baseline of 5%. Goals that came from the Student Equity Achievement Plan, Vision For Success, or our Strategic Enrollment Management plan are highlighted as indicated below.</t>
  </si>
  <si>
    <t>SEM</t>
  </si>
  <si>
    <t># of students who were unemployed and became employed after exiting college</t>
  </si>
  <si>
    <t>% of students who were unemployed and became employed after exiting college</t>
  </si>
  <si>
    <t># of CTE students employed in the second quarter after exiting</t>
  </si>
  <si>
    <t>% of CTE students employed in the second quarter after exiting</t>
  </si>
  <si>
    <t># of CTE students employed in the fourth quarter after exiting</t>
  </si>
  <si>
    <t>% of CTE students employed in the fourth quarter after exiting</t>
  </si>
  <si>
    <t>Among students responded to the CTE Outcomes Survey and did not transfer # who reported that their job is closely or very closely related to their field of study</t>
  </si>
  <si>
    <t>Among students responded to the CTE Outcomes Survey and did not transfer % who reported that their job is closely or very closely related to their field of study</t>
  </si>
  <si>
    <t>Goal multiplier</t>
  </si>
  <si>
    <t>2019-20‡</t>
  </si>
  <si>
    <r>
      <t>2020-21</t>
    </r>
    <r>
      <rPr>
        <b/>
        <sz val="11"/>
        <color rgb="FFFFFFFF"/>
        <rFont val="Calibri"/>
        <family val="2"/>
      </rPr>
      <t>‡</t>
    </r>
  </si>
  <si>
    <t>2020-21                New Institution Set Standard</t>
  </si>
  <si>
    <t>This is technically % of students who completed a certificate of over 12 units who began as adult basic/secondary ed or ESL pretransfer</t>
  </si>
  <si>
    <t>This is technically % of students who completed an award who began as adult basic/secondary ed or ESL pretransfer</t>
  </si>
  <si>
    <t>-</t>
  </si>
  <si>
    <t>‡ Spring 2020, Summer 2020, Fall 2020, and Spring 2021 were impacted by Covid 19 and may not be representative of a typical academic year</t>
  </si>
  <si>
    <t># of certificates of 16 or more units awarded by CAN</t>
  </si>
  <si>
    <t># of Home Campus students in an Interest Area</t>
  </si>
  <si>
    <t># of students in Art, Design, and Performance</t>
  </si>
  <si>
    <t># of students in Business</t>
  </si>
  <si>
    <t># of students in Human Behavior and Culture</t>
  </si>
  <si>
    <t># of students in Science and Health</t>
  </si>
  <si>
    <t># of students Undecided/University Transfer</t>
  </si>
  <si>
    <t>These numbers are tentative, pending NSC fixing their system</t>
  </si>
  <si>
    <t>Only have data from Fall 2019 onwards</t>
  </si>
  <si>
    <t>These metrics will be filled in on April 22,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</si>
</sst>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_(* #,##0.0_);_(* \(#,##0.0\);_(*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1"/>
      <color rgb="FFFFFFFF"/>
      <name val="Calibri"/>
      <family val="2"/>
      <scheme val="minor"/>
    </font>
    <font>
      <b/>
      <sz val="11"/>
      <color rgb="FF000000"/>
      <name val="Calibri"/>
      <family val="2"/>
      <scheme val="minor"/>
    </font>
    <font>
      <b/>
      <i/>
      <sz val="11"/>
      <color rgb="FF000000"/>
      <name val="Calibri"/>
      <family val="2"/>
      <scheme val="minor"/>
    </font>
    <font>
      <b/>
      <sz val="11"/>
      <name val="Calibri"/>
      <family val="2"/>
      <scheme val="minor"/>
    </font>
    <font>
      <b/>
      <sz val="11"/>
      <color theme="0"/>
      <name val="Calibri"/>
      <family val="2"/>
      <scheme val="minor"/>
    </font>
    <font>
      <b/>
      <sz val="10"/>
      <name val="Calibri"/>
      <family val="2"/>
    </font>
    <font>
      <sz val="10"/>
      <name val="Calibri"/>
      <family val="2"/>
    </font>
    <font>
      <sz val="10"/>
      <color rgb="FF2C2C2C"/>
      <name val="Calibri"/>
      <family val="2"/>
    </font>
    <font>
      <sz val="10"/>
      <name val="Symbol"/>
      <family val="1"/>
    </font>
    <font>
      <sz val="10"/>
      <name val="Times New Roman"/>
      <family val="1"/>
    </font>
    <font>
      <i/>
      <sz val="11"/>
      <color indexed="8"/>
      <name val="Calibri"/>
      <family val="2"/>
    </font>
    <font>
      <b/>
      <sz val="11"/>
      <name val="Calibri"/>
      <family val="2"/>
    </font>
    <font>
      <b/>
      <sz val="16"/>
      <color theme="1"/>
      <name val="Calibri"/>
      <family val="2"/>
      <scheme val="minor"/>
    </font>
    <font>
      <b/>
      <sz val="11"/>
      <color rgb="FFFFFFFF"/>
      <name val="Calibri"/>
      <family val="2"/>
    </font>
    <font>
      <sz val="11"/>
      <color rgb="FF000000"/>
      <name val="Calibri"/>
      <family val="2"/>
    </font>
    <font>
      <sz val="9"/>
      <color rgb="FFFFFFFF"/>
      <name val="Calibri"/>
      <family val="2"/>
    </font>
    <font>
      <b/>
      <sz val="11"/>
      <color rgb="FF000000"/>
      <name val="Calibri"/>
      <family val="2"/>
    </font>
    <font>
      <b/>
      <sz val="12"/>
      <color rgb="FFFFFFFF"/>
      <name val="Calibri"/>
      <family val="2"/>
    </font>
    <font>
      <sz val="12"/>
      <color rgb="FFFFFFFF"/>
      <name val="Calibri"/>
      <family val="2"/>
    </font>
    <font>
      <b/>
      <sz val="12"/>
      <color rgb="FF000000"/>
      <name val="Calibri"/>
      <family val="2"/>
    </font>
    <font>
      <sz val="12"/>
      <color rgb="FF000000"/>
      <name val="Calibri"/>
      <family val="2"/>
    </font>
    <font>
      <sz val="11"/>
      <name val="Calibri"/>
      <family val="2"/>
      <scheme val="minor"/>
    </font>
    <font>
      <sz val="11"/>
      <color theme="1"/>
      <name val="Calibri"/>
      <family val="2"/>
    </font>
    <font>
      <sz val="9"/>
      <color rgb="FF333333"/>
      <name val="Arial"/>
      <family val="2"/>
    </font>
    <font>
      <i/>
      <sz val="11"/>
      <color theme="1"/>
      <name val="Calibri"/>
      <family val="2"/>
      <scheme val="minor"/>
    </font>
    <font>
      <i/>
      <sz val="11"/>
      <name val="Calibri"/>
      <family val="2"/>
      <scheme val="minor"/>
    </font>
  </fonts>
  <fills count="20">
    <fill>
      <patternFill patternType="none"/>
    </fill>
    <fill>
      <patternFill patternType="gray125"/>
    </fill>
    <fill>
      <patternFill patternType="solid">
        <fgColor rgb="FF548235"/>
        <bgColor indexed="64"/>
      </patternFill>
    </fill>
    <fill>
      <patternFill patternType="solid">
        <fgColor theme="9" tint="0.59999389629810485"/>
        <bgColor indexed="64"/>
      </patternFill>
    </fill>
    <fill>
      <patternFill patternType="solid">
        <fgColor rgb="FFFFFFFF"/>
        <bgColor rgb="FFFFFFFF"/>
      </patternFill>
    </fill>
    <fill>
      <patternFill patternType="solid">
        <fgColor theme="0" tint="-4.9989318521683403E-2"/>
        <bgColor indexed="64"/>
      </patternFill>
    </fill>
    <fill>
      <patternFill patternType="solid">
        <fgColor theme="0" tint="-4.9989318521683403E-2"/>
        <bgColor rgb="FFFFFFFF"/>
      </patternFill>
    </fill>
    <fill>
      <patternFill patternType="solid">
        <fgColor theme="6" tint="-0.249977111117893"/>
        <bgColor indexed="64"/>
      </patternFill>
    </fill>
    <fill>
      <patternFill patternType="solid">
        <fgColor rgb="FFDADADA"/>
      </patternFill>
    </fill>
    <fill>
      <patternFill patternType="solid">
        <fgColor rgb="FF385723"/>
        <bgColor indexed="64"/>
      </patternFill>
    </fill>
    <fill>
      <patternFill patternType="solid">
        <fgColor rgb="FF70AD47"/>
        <bgColor indexed="64"/>
      </patternFill>
    </fill>
    <fill>
      <patternFill patternType="solid">
        <fgColor theme="9" tint="-0.499984740745262"/>
        <bgColor indexed="64"/>
      </patternFill>
    </fill>
    <fill>
      <patternFill patternType="solid">
        <fgColor rgb="FFD5E3CF"/>
        <bgColor indexed="64"/>
      </patternFill>
    </fill>
    <fill>
      <patternFill patternType="solid">
        <fgColor rgb="FFEBF1E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DDDDDD"/>
      </left>
      <right style="thin">
        <color rgb="FFDDDDDD"/>
      </right>
      <top style="thin">
        <color rgb="FFDDDDDD"/>
      </top>
      <bottom style="thin">
        <color rgb="FFDDDDDD"/>
      </bottom>
      <diagonal/>
    </border>
    <border>
      <left style="thin">
        <color rgb="FF000000"/>
      </left>
      <right/>
      <top style="thin">
        <color rgb="FF000000"/>
      </top>
      <bottom style="thin">
        <color rgb="FF000000"/>
      </bottom>
      <diagonal/>
    </border>
    <border>
      <left/>
      <right/>
      <top/>
      <bottom style="medium">
        <color rgb="FFFFFFFF"/>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top/>
      <bottom style="thin">
        <color rgb="FFDDDDDD"/>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0">
    <xf numFmtId="0" fontId="0" fillId="0" borderId="0" xfId="0"/>
    <xf numFmtId="0" fontId="0" fillId="0" borderId="0" xfId="0" applyAlignment="1">
      <alignment wrapText="1"/>
    </xf>
    <xf numFmtId="0" fontId="4" fillId="0" borderId="0" xfId="0" applyFont="1" applyFill="1" applyBorder="1" applyAlignment="1">
      <alignment vertical="center" wrapText="1"/>
    </xf>
    <xf numFmtId="164" fontId="0" fillId="0" borderId="0" xfId="2" applyNumberFormat="1" applyFont="1"/>
    <xf numFmtId="0" fontId="2" fillId="5" borderId="0" xfId="0" applyFont="1" applyFill="1" applyAlignment="1">
      <alignment horizontal="right"/>
    </xf>
    <xf numFmtId="164" fontId="2" fillId="5" borderId="0" xfId="0" applyNumberFormat="1" applyFont="1" applyFill="1"/>
    <xf numFmtId="0" fontId="5" fillId="0" borderId="0" xfId="0" applyFont="1" applyFill="1" applyBorder="1" applyAlignment="1">
      <alignment vertical="center" wrapText="1"/>
    </xf>
    <xf numFmtId="0" fontId="7" fillId="7" borderId="0" xfId="0" applyFont="1" applyFill="1" applyAlignment="1">
      <alignment horizontal="center" vertical="center" wrapText="1"/>
    </xf>
    <xf numFmtId="0" fontId="8" fillId="8" borderId="3" xfId="0" applyFont="1" applyFill="1" applyBorder="1" applyAlignment="1">
      <alignment horizontal="left" vertical="center" wrapText="1"/>
    </xf>
    <xf numFmtId="0" fontId="9" fillId="0" borderId="1" xfId="0" applyFont="1" applyFill="1" applyBorder="1" applyAlignment="1">
      <alignment horizontal="left" vertical="top" wrapText="1"/>
    </xf>
    <xf numFmtId="0" fontId="0" fillId="0" borderId="1" xfId="0" applyBorder="1"/>
    <xf numFmtId="0" fontId="13" fillId="0" borderId="1" xfId="0" applyFont="1" applyBorder="1" applyAlignment="1">
      <alignment horizontal="left" vertical="center" wrapText="1"/>
    </xf>
    <xf numFmtId="0" fontId="0" fillId="0" borderId="1" xfId="0" applyFill="1" applyBorder="1" applyAlignment="1">
      <alignment horizontal="left" vertical="top"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top" wrapText="1" indent="1"/>
    </xf>
    <xf numFmtId="0" fontId="8" fillId="8" borderId="0" xfId="0" applyFont="1" applyFill="1" applyBorder="1" applyAlignment="1">
      <alignment horizontal="left" vertical="center" wrapText="1"/>
    </xf>
    <xf numFmtId="9" fontId="2" fillId="5" borderId="0" xfId="2" applyNumberFormat="1" applyFont="1" applyFill="1" applyAlignment="1">
      <alignment horizontal="right"/>
    </xf>
    <xf numFmtId="0" fontId="16" fillId="9" borderId="5" xfId="0" applyFont="1" applyFill="1" applyBorder="1" applyAlignment="1">
      <alignment horizontal="center" vertical="center" wrapText="1" readingOrder="1"/>
    </xf>
    <xf numFmtId="0" fontId="16" fillId="10" borderId="5" xfId="0" applyFont="1" applyFill="1" applyBorder="1" applyAlignment="1">
      <alignment horizontal="center" vertical="center" wrapText="1" readingOrder="1"/>
    </xf>
    <xf numFmtId="0" fontId="16" fillId="2" borderId="5" xfId="0" applyFont="1" applyFill="1" applyBorder="1" applyAlignment="1">
      <alignment horizontal="left" vertical="center" wrapText="1" readingOrder="1"/>
    </xf>
    <xf numFmtId="0" fontId="18" fillId="2" borderId="11" xfId="0" applyFont="1" applyFill="1" applyBorder="1" applyAlignment="1">
      <alignment horizontal="left" vertical="center" wrapText="1" readingOrder="1"/>
    </xf>
    <xf numFmtId="0" fontId="19" fillId="12" borderId="11" xfId="0" applyFont="1" applyFill="1" applyBorder="1" applyAlignment="1">
      <alignment horizontal="right" vertical="center" wrapText="1" readingOrder="1"/>
    </xf>
    <xf numFmtId="0" fontId="17" fillId="12" borderId="11" xfId="0" applyFont="1" applyFill="1" applyBorder="1" applyAlignment="1">
      <alignment horizontal="right" vertical="center" wrapText="1" readingOrder="1"/>
    </xf>
    <xf numFmtId="164" fontId="19" fillId="12" borderId="11" xfId="2" applyNumberFormat="1" applyFont="1" applyFill="1" applyBorder="1" applyAlignment="1">
      <alignment horizontal="right" vertical="center" wrapText="1" readingOrder="1"/>
    </xf>
    <xf numFmtId="9" fontId="17" fillId="12" borderId="11" xfId="2" applyFont="1" applyFill="1" applyBorder="1" applyAlignment="1">
      <alignment horizontal="right" vertical="center" wrapText="1" readingOrder="1"/>
    </xf>
    <xf numFmtId="164" fontId="17" fillId="12" borderId="12" xfId="2" applyNumberFormat="1" applyFont="1" applyFill="1" applyBorder="1" applyAlignment="1">
      <alignment horizontal="right" vertical="center" wrapText="1" readingOrder="1"/>
    </xf>
    <xf numFmtId="0" fontId="19" fillId="13" borderId="5" xfId="0" applyFont="1" applyFill="1" applyBorder="1" applyAlignment="1">
      <alignment horizontal="right" vertical="center" wrapText="1" readingOrder="1"/>
    </xf>
    <xf numFmtId="0" fontId="17" fillId="13" borderId="5" xfId="0" applyFont="1" applyFill="1" applyBorder="1" applyAlignment="1">
      <alignment horizontal="right" vertical="center" wrapText="1" readingOrder="1"/>
    </xf>
    <xf numFmtId="164" fontId="19" fillId="13" borderId="5" xfId="2" applyNumberFormat="1" applyFont="1" applyFill="1" applyBorder="1" applyAlignment="1">
      <alignment horizontal="right" vertical="center" wrapText="1" readingOrder="1"/>
    </xf>
    <xf numFmtId="0" fontId="16" fillId="2" borderId="5" xfId="0" applyFont="1" applyFill="1" applyBorder="1" applyAlignment="1">
      <alignment vertical="center" wrapText="1" readingOrder="1"/>
    </xf>
    <xf numFmtId="0" fontId="19" fillId="13" borderId="12" xfId="0" applyFont="1" applyFill="1" applyBorder="1" applyAlignment="1">
      <alignment horizontal="right" vertical="center" wrapText="1" readingOrder="1"/>
    </xf>
    <xf numFmtId="0" fontId="17" fillId="13" borderId="12" xfId="0" applyFont="1" applyFill="1" applyBorder="1" applyAlignment="1">
      <alignment horizontal="right" vertical="center" wrapText="1" readingOrder="1"/>
    </xf>
    <xf numFmtId="164" fontId="19" fillId="13" borderId="12" xfId="2" applyNumberFormat="1" applyFont="1" applyFill="1" applyBorder="1" applyAlignment="1">
      <alignment horizontal="right" vertical="center" wrapText="1" readingOrder="1"/>
    </xf>
    <xf numFmtId="164" fontId="17" fillId="13" borderId="12" xfId="2" applyNumberFormat="1" applyFont="1" applyFill="1" applyBorder="1" applyAlignment="1">
      <alignment horizontal="right" vertical="center" wrapText="1" readingOrder="1"/>
    </xf>
    <xf numFmtId="164" fontId="17" fillId="12" borderId="11" xfId="2" applyNumberFormat="1" applyFont="1" applyFill="1" applyBorder="1" applyAlignment="1">
      <alignment horizontal="right" vertical="center" wrapText="1" readingOrder="1"/>
    </xf>
    <xf numFmtId="0" fontId="16" fillId="2" borderId="12" xfId="0" applyFont="1" applyFill="1" applyBorder="1" applyAlignment="1">
      <alignment horizontal="left" vertical="center" wrapText="1" readingOrder="1"/>
    </xf>
    <xf numFmtId="2" fontId="19" fillId="12" borderId="12" xfId="0" applyNumberFormat="1" applyFont="1" applyFill="1" applyBorder="1" applyAlignment="1">
      <alignment horizontal="right" vertical="center" wrapText="1" readingOrder="1"/>
    </xf>
    <xf numFmtId="2" fontId="17" fillId="12" borderId="12" xfId="0" applyNumberFormat="1" applyFont="1" applyFill="1" applyBorder="1" applyAlignment="1">
      <alignment horizontal="right" vertical="center" wrapText="1" readingOrder="1"/>
    </xf>
    <xf numFmtId="1" fontId="19" fillId="12" borderId="12" xfId="0" applyNumberFormat="1" applyFont="1" applyFill="1" applyBorder="1" applyAlignment="1">
      <alignment horizontal="right" vertical="center" wrapText="1" readingOrder="1"/>
    </xf>
    <xf numFmtId="1" fontId="17" fillId="12" borderId="12" xfId="0" applyNumberFormat="1" applyFont="1" applyFill="1" applyBorder="1" applyAlignment="1">
      <alignment horizontal="right" vertical="center" wrapText="1" readingOrder="1"/>
    </xf>
    <xf numFmtId="2" fontId="19" fillId="13" borderId="12" xfId="0" applyNumberFormat="1" applyFont="1" applyFill="1" applyBorder="1" applyAlignment="1">
      <alignment horizontal="right" vertical="center" wrapText="1" readingOrder="1"/>
    </xf>
    <xf numFmtId="2" fontId="17" fillId="13" borderId="12" xfId="0" applyNumberFormat="1" applyFont="1" applyFill="1" applyBorder="1" applyAlignment="1">
      <alignment horizontal="right" vertical="center" wrapText="1" readingOrder="1"/>
    </xf>
    <xf numFmtId="1" fontId="17" fillId="13" borderId="12" xfId="0" applyNumberFormat="1" applyFont="1" applyFill="1" applyBorder="1" applyAlignment="1">
      <alignment horizontal="right" vertical="center" wrapText="1" readingOrder="1"/>
    </xf>
    <xf numFmtId="1" fontId="19" fillId="13" borderId="12" xfId="0" applyNumberFormat="1" applyFont="1" applyFill="1" applyBorder="1" applyAlignment="1">
      <alignment horizontal="right" vertical="center" wrapText="1" readingOrder="1"/>
    </xf>
    <xf numFmtId="0" fontId="17" fillId="12" borderId="12" xfId="0" applyFont="1" applyFill="1" applyBorder="1" applyAlignment="1">
      <alignment horizontal="right" vertical="center" wrapText="1" readingOrder="1"/>
    </xf>
    <xf numFmtId="0" fontId="19" fillId="12" borderId="12" xfId="0" applyFont="1" applyFill="1" applyBorder="1" applyAlignment="1">
      <alignment horizontal="right" vertical="center" wrapText="1" readingOrder="1"/>
    </xf>
    <xf numFmtId="164" fontId="19" fillId="12" borderId="12" xfId="2" applyNumberFormat="1" applyFont="1" applyFill="1" applyBorder="1" applyAlignment="1">
      <alignment horizontal="right" vertical="center" wrapText="1" readingOrder="1"/>
    </xf>
    <xf numFmtId="10" fontId="0" fillId="0" borderId="0" xfId="0" applyNumberFormat="1"/>
    <xf numFmtId="1" fontId="2" fillId="6" borderId="2" xfId="0" applyNumberFormat="1" applyFont="1" applyFill="1" applyBorder="1" applyAlignment="1">
      <alignment horizontal="right"/>
    </xf>
    <xf numFmtId="0" fontId="20" fillId="2" borderId="12" xfId="0" applyFont="1" applyFill="1" applyBorder="1" applyAlignment="1">
      <alignment horizontal="left" vertical="center" wrapText="1" readingOrder="1"/>
    </xf>
    <xf numFmtId="0" fontId="21" fillId="2" borderId="11" xfId="0" applyFont="1" applyFill="1" applyBorder="1" applyAlignment="1">
      <alignment horizontal="left" vertical="center" wrapText="1" readingOrder="1"/>
    </xf>
    <xf numFmtId="2" fontId="22" fillId="12" borderId="12" xfId="0" applyNumberFormat="1" applyFont="1" applyFill="1" applyBorder="1" applyAlignment="1">
      <alignment horizontal="right" vertical="center" wrapText="1" readingOrder="1"/>
    </xf>
    <xf numFmtId="2" fontId="23" fillId="12" borderId="12" xfId="0" applyNumberFormat="1" applyFont="1" applyFill="1" applyBorder="1" applyAlignment="1">
      <alignment horizontal="right" vertical="center" wrapText="1" readingOrder="1"/>
    </xf>
    <xf numFmtId="1" fontId="23" fillId="12" borderId="12" xfId="0" applyNumberFormat="1" applyFont="1" applyFill="1" applyBorder="1" applyAlignment="1">
      <alignment horizontal="right" vertical="center" wrapText="1" readingOrder="1"/>
    </xf>
    <xf numFmtId="2" fontId="22" fillId="13" borderId="12" xfId="0" applyNumberFormat="1" applyFont="1" applyFill="1" applyBorder="1" applyAlignment="1">
      <alignment horizontal="right" vertical="center" wrapText="1" readingOrder="1"/>
    </xf>
    <xf numFmtId="2" fontId="23" fillId="13" borderId="12" xfId="0" applyNumberFormat="1" applyFont="1" applyFill="1" applyBorder="1" applyAlignment="1">
      <alignment horizontal="right" vertical="center" wrapText="1" readingOrder="1"/>
    </xf>
    <xf numFmtId="1" fontId="22" fillId="13" borderId="12" xfId="0" applyNumberFormat="1" applyFont="1" applyFill="1" applyBorder="1" applyAlignment="1">
      <alignment horizontal="right" vertical="center" wrapText="1" readingOrder="1"/>
    </xf>
    <xf numFmtId="1" fontId="23" fillId="13" borderId="12" xfId="0" applyNumberFormat="1" applyFont="1" applyFill="1" applyBorder="1" applyAlignment="1">
      <alignment horizontal="right" vertical="center" wrapText="1" readingOrder="1"/>
    </xf>
    <xf numFmtId="0" fontId="23" fillId="12" borderId="12" xfId="0" applyFont="1" applyFill="1" applyBorder="1" applyAlignment="1">
      <alignment horizontal="right" vertical="center" wrapText="1" readingOrder="1"/>
    </xf>
    <xf numFmtId="0" fontId="22" fillId="12" borderId="12" xfId="0" applyFont="1" applyFill="1" applyBorder="1" applyAlignment="1">
      <alignment horizontal="right" vertical="center" wrapText="1" readingOrder="1"/>
    </xf>
    <xf numFmtId="9" fontId="23" fillId="12" borderId="12" xfId="2" applyFont="1" applyFill="1" applyBorder="1" applyAlignment="1">
      <alignment horizontal="right" vertical="center" wrapText="1" readingOrder="1"/>
    </xf>
    <xf numFmtId="0" fontId="22" fillId="13" borderId="12" xfId="0" applyFont="1" applyFill="1" applyBorder="1" applyAlignment="1">
      <alignment horizontal="right" vertical="center" wrapText="1" readingOrder="1"/>
    </xf>
    <xf numFmtId="0" fontId="23" fillId="13" borderId="12" xfId="0" applyFont="1" applyFill="1" applyBorder="1" applyAlignment="1">
      <alignment horizontal="right" vertical="center" wrapText="1" readingOrder="1"/>
    </xf>
    <xf numFmtId="9" fontId="23" fillId="13" borderId="12" xfId="2" applyFont="1" applyFill="1" applyBorder="1" applyAlignment="1">
      <alignment horizontal="right" vertical="center" wrapText="1" readingOrder="1"/>
    </xf>
    <xf numFmtId="164" fontId="22" fillId="12" borderId="12" xfId="0" applyNumberFormat="1" applyFont="1" applyFill="1" applyBorder="1" applyAlignment="1">
      <alignment horizontal="right" vertical="center" wrapText="1" readingOrder="1"/>
    </xf>
    <xf numFmtId="164" fontId="23" fillId="12" borderId="12" xfId="2" applyNumberFormat="1" applyFont="1" applyFill="1" applyBorder="1" applyAlignment="1">
      <alignment horizontal="right" vertical="center" wrapText="1" readingOrder="1"/>
    </xf>
    <xf numFmtId="164" fontId="22" fillId="13" borderId="12" xfId="2" applyNumberFormat="1" applyFont="1" applyFill="1" applyBorder="1" applyAlignment="1">
      <alignment horizontal="right" vertical="center" wrapText="1" readingOrder="1"/>
    </xf>
    <xf numFmtId="164" fontId="23" fillId="13" borderId="12" xfId="2" applyNumberFormat="1" applyFont="1" applyFill="1" applyBorder="1" applyAlignment="1">
      <alignment horizontal="right" vertical="center" wrapText="1" readingOrder="1"/>
    </xf>
    <xf numFmtId="164" fontId="22" fillId="12" borderId="12" xfId="2" applyNumberFormat="1" applyFont="1" applyFill="1" applyBorder="1" applyAlignment="1">
      <alignment horizontal="right" vertical="center" wrapText="1" readingOrder="1"/>
    </xf>
    <xf numFmtId="164" fontId="23" fillId="12" borderId="12" xfId="0" applyNumberFormat="1" applyFont="1" applyFill="1" applyBorder="1" applyAlignment="1">
      <alignment horizontal="right" vertical="center" wrapText="1" readingOrder="1"/>
    </xf>
    <xf numFmtId="0" fontId="0" fillId="0" borderId="0" xfId="0" applyFill="1"/>
    <xf numFmtId="1" fontId="0" fillId="0" borderId="0" xfId="0" applyNumberFormat="1"/>
    <xf numFmtId="0" fontId="0" fillId="0" borderId="0" xfId="0" applyFill="1" applyAlignment="1">
      <alignment wrapText="1"/>
    </xf>
    <xf numFmtId="165" fontId="4" fillId="0" borderId="0" xfId="0" applyNumberFormat="1" applyFont="1" applyFill="1" applyBorder="1" applyAlignment="1">
      <alignment horizontal="right" wrapText="1"/>
    </xf>
    <xf numFmtId="0" fontId="0" fillId="0" borderId="0" xfId="0" applyFill="1" applyAlignment="1">
      <alignment horizontal="right" wrapText="1"/>
    </xf>
    <xf numFmtId="164" fontId="4" fillId="0" borderId="0" xfId="2" applyNumberFormat="1" applyFont="1" applyFill="1" applyBorder="1" applyAlignment="1">
      <alignment wrapText="1"/>
    </xf>
    <xf numFmtId="1" fontId="2" fillId="15" borderId="0" xfId="0" applyNumberFormat="1" applyFont="1" applyFill="1" applyAlignment="1">
      <alignment horizontal="right" wrapText="1"/>
    </xf>
    <xf numFmtId="9" fontId="4" fillId="0" borderId="0" xfId="2" applyNumberFormat="1" applyFont="1" applyFill="1" applyBorder="1" applyAlignment="1">
      <alignment horizontal="right" wrapText="1"/>
    </xf>
    <xf numFmtId="0" fontId="0" fillId="14" borderId="0" xfId="0" applyFill="1"/>
    <xf numFmtId="0" fontId="0" fillId="15" borderId="0" xfId="0" applyFill="1"/>
    <xf numFmtId="1" fontId="2" fillId="14" borderId="0" xfId="0" applyNumberFormat="1" applyFont="1" applyFill="1" applyAlignment="1">
      <alignment horizontal="right"/>
    </xf>
    <xf numFmtId="1" fontId="2" fillId="14" borderId="0" xfId="0" applyNumberFormat="1" applyFont="1" applyFill="1" applyAlignment="1">
      <alignment horizontal="right" wrapText="1"/>
    </xf>
    <xf numFmtId="9" fontId="2" fillId="5" borderId="0" xfId="0" applyNumberFormat="1" applyFont="1" applyFill="1"/>
    <xf numFmtId="9" fontId="2" fillId="14" borderId="0" xfId="0" applyNumberFormat="1" applyFont="1" applyFill="1" applyAlignment="1">
      <alignment horizontal="right" wrapText="1"/>
    </xf>
    <xf numFmtId="9" fontId="2" fillId="14" borderId="0" xfId="2" applyNumberFormat="1" applyFont="1" applyFill="1" applyAlignment="1">
      <alignment horizontal="right"/>
    </xf>
    <xf numFmtId="3" fontId="2" fillId="5" borderId="0" xfId="1" applyNumberFormat="1" applyFont="1" applyFill="1" applyAlignment="1">
      <alignment horizontal="right"/>
    </xf>
    <xf numFmtId="3" fontId="2" fillId="6" borderId="2" xfId="0" applyNumberFormat="1" applyFont="1" applyFill="1" applyBorder="1" applyAlignment="1">
      <alignment horizontal="right"/>
    </xf>
    <xf numFmtId="3" fontId="2" fillId="6" borderId="2" xfId="1" applyNumberFormat="1" applyFont="1" applyFill="1" applyBorder="1" applyAlignment="1">
      <alignment horizontal="right"/>
    </xf>
    <xf numFmtId="3" fontId="2" fillId="5" borderId="0" xfId="0" applyNumberFormat="1" applyFont="1" applyFill="1" applyAlignment="1">
      <alignment horizontal="right"/>
    </xf>
    <xf numFmtId="0" fontId="2" fillId="0" borderId="0" xfId="0" applyFont="1"/>
    <xf numFmtId="0" fontId="2" fillId="0" borderId="0" xfId="0" applyFont="1" applyAlignment="1">
      <alignment wrapText="1"/>
    </xf>
    <xf numFmtId="0" fontId="2" fillId="0" borderId="0" xfId="0" applyFont="1" applyFill="1" applyAlignment="1">
      <alignment wrapText="1"/>
    </xf>
    <xf numFmtId="0" fontId="2" fillId="14" borderId="0" xfId="0" applyFont="1" applyFill="1" applyAlignment="1">
      <alignment wrapText="1"/>
    </xf>
    <xf numFmtId="0" fontId="0" fillId="16" borderId="0" xfId="0" applyFill="1"/>
    <xf numFmtId="9" fontId="4" fillId="16" borderId="0" xfId="2" applyNumberFormat="1" applyFont="1" applyFill="1" applyBorder="1" applyAlignment="1">
      <alignment horizontal="right" wrapText="1"/>
    </xf>
    <xf numFmtId="43" fontId="4" fillId="16" borderId="0" xfId="0" applyNumberFormat="1" applyFont="1" applyFill="1" applyBorder="1" applyAlignment="1">
      <alignment horizontal="right" wrapText="1"/>
    </xf>
    <xf numFmtId="165" fontId="4" fillId="16" borderId="0" xfId="0" applyNumberFormat="1" applyFont="1" applyFill="1" applyBorder="1" applyAlignment="1">
      <alignment horizontal="right" wrapText="1"/>
    </xf>
    <xf numFmtId="9" fontId="4" fillId="16" borderId="0" xfId="2" applyNumberFormat="1" applyFont="1" applyFill="1" applyBorder="1" applyAlignment="1">
      <alignment wrapText="1"/>
    </xf>
    <xf numFmtId="164" fontId="4" fillId="16" borderId="0" xfId="2" applyNumberFormat="1" applyFont="1" applyFill="1" applyBorder="1" applyAlignment="1">
      <alignment wrapText="1"/>
    </xf>
    <xf numFmtId="0" fontId="24" fillId="0" borderId="0" xfId="0" applyFont="1"/>
    <xf numFmtId="0" fontId="24" fillId="4" borderId="2" xfId="0" applyFont="1" applyFill="1" applyBorder="1" applyAlignment="1"/>
    <xf numFmtId="0" fontId="24" fillId="4" borderId="0" xfId="0" applyFont="1" applyFill="1" applyBorder="1" applyAlignment="1"/>
    <xf numFmtId="9" fontId="24" fillId="0" borderId="0" xfId="2" applyNumberFormat="1" applyFont="1"/>
    <xf numFmtId="1" fontId="24" fillId="0" borderId="0" xfId="0" applyNumberFormat="1" applyFont="1"/>
    <xf numFmtId="0" fontId="24" fillId="0" borderId="0" xfId="0" applyNumberFormat="1" applyFont="1"/>
    <xf numFmtId="3" fontId="24" fillId="0" borderId="0" xfId="0" applyNumberFormat="1" applyFont="1"/>
    <xf numFmtId="9" fontId="24" fillId="4" borderId="2" xfId="0" applyNumberFormat="1" applyFont="1" applyFill="1" applyBorder="1" applyAlignment="1">
      <alignment horizontal="right"/>
    </xf>
    <xf numFmtId="9" fontId="24" fillId="4" borderId="2" xfId="2" applyNumberFormat="1" applyFont="1" applyFill="1" applyBorder="1" applyAlignment="1">
      <alignment horizontal="right"/>
    </xf>
    <xf numFmtId="9" fontId="24" fillId="0" borderId="0" xfId="2" applyNumberFormat="1" applyFont="1" applyFill="1"/>
    <xf numFmtId="0" fontId="24" fillId="4" borderId="2" xfId="0" applyFont="1" applyFill="1" applyBorder="1" applyAlignment="1">
      <alignment horizontal="right"/>
    </xf>
    <xf numFmtId="165" fontId="24" fillId="4" borderId="2" xfId="1" applyNumberFormat="1" applyFont="1" applyFill="1" applyBorder="1" applyAlignment="1">
      <alignment horizontal="right"/>
    </xf>
    <xf numFmtId="1" fontId="24" fillId="4" borderId="2" xfId="0" applyNumberFormat="1" applyFont="1" applyFill="1" applyBorder="1" applyAlignment="1">
      <alignment horizontal="right"/>
    </xf>
    <xf numFmtId="9" fontId="24" fillId="4" borderId="2" xfId="2" applyFont="1" applyFill="1" applyBorder="1" applyAlignment="1">
      <alignment horizontal="right"/>
    </xf>
    <xf numFmtId="165" fontId="4" fillId="18" borderId="0" xfId="0" applyNumberFormat="1" applyFont="1" applyFill="1" applyBorder="1" applyAlignment="1">
      <alignment horizontal="right" wrapText="1"/>
    </xf>
    <xf numFmtId="166" fontId="2" fillId="6" borderId="2" xfId="0" applyNumberFormat="1" applyFont="1" applyFill="1" applyBorder="1" applyAlignment="1">
      <alignment horizontal="right"/>
    </xf>
    <xf numFmtId="166" fontId="24" fillId="4" borderId="2" xfId="0" applyNumberFormat="1" applyFont="1" applyFill="1" applyBorder="1" applyAlignment="1">
      <alignment horizontal="right"/>
    </xf>
    <xf numFmtId="166" fontId="4" fillId="18" borderId="0" xfId="0" applyNumberFormat="1" applyFont="1" applyFill="1" applyBorder="1" applyAlignment="1">
      <alignment horizontal="right" wrapText="1"/>
    </xf>
    <xf numFmtId="9" fontId="4" fillId="18" borderId="0" xfId="2" applyNumberFormat="1" applyFont="1" applyFill="1" applyBorder="1" applyAlignment="1">
      <alignment horizontal="right" wrapText="1"/>
    </xf>
    <xf numFmtId="165" fontId="4" fillId="15" borderId="0" xfId="0" applyNumberFormat="1" applyFont="1" applyFill="1" applyBorder="1" applyAlignment="1">
      <alignment horizontal="right" wrapText="1"/>
    </xf>
    <xf numFmtId="0" fontId="24" fillId="0" borderId="0" xfId="0" applyFont="1" applyFill="1" applyAlignment="1">
      <alignment horizontal="right"/>
    </xf>
    <xf numFmtId="9" fontId="24" fillId="0" borderId="0" xfId="2" applyNumberFormat="1" applyFont="1" applyFill="1" applyAlignment="1">
      <alignment horizontal="right"/>
    </xf>
    <xf numFmtId="0" fontId="24" fillId="0" borderId="0" xfId="0" applyFont="1" applyFill="1"/>
    <xf numFmtId="0" fontId="24" fillId="0" borderId="2" xfId="0" applyFont="1" applyFill="1" applyBorder="1" applyAlignment="1">
      <alignment horizontal="right"/>
    </xf>
    <xf numFmtId="0" fontId="25" fillId="0" borderId="0" xfId="0" applyFont="1" applyAlignment="1">
      <alignment wrapText="1"/>
    </xf>
    <xf numFmtId="9" fontId="0" fillId="0" borderId="0" xfId="2" applyFont="1"/>
    <xf numFmtId="0" fontId="0" fillId="0" borderId="0" xfId="0" applyNumberFormat="1"/>
    <xf numFmtId="9" fontId="0" fillId="0" borderId="0" xfId="0" applyNumberFormat="1"/>
    <xf numFmtId="1" fontId="0" fillId="0" borderId="0" xfId="0" applyNumberFormat="1" applyAlignment="1">
      <alignment wrapText="1"/>
    </xf>
    <xf numFmtId="0" fontId="0" fillId="3" borderId="0" xfId="0" applyFill="1" applyAlignment="1">
      <alignment wrapText="1"/>
    </xf>
    <xf numFmtId="9" fontId="0" fillId="3" borderId="0" xfId="2" applyFont="1" applyFill="1" applyAlignment="1">
      <alignment wrapText="1"/>
    </xf>
    <xf numFmtId="9" fontId="2" fillId="3" borderId="0" xfId="0" applyNumberFormat="1" applyFont="1" applyFill="1"/>
    <xf numFmtId="9" fontId="24" fillId="3" borderId="0" xfId="2" applyNumberFormat="1" applyFont="1" applyFill="1"/>
    <xf numFmtId="9" fontId="0" fillId="0" borderId="0" xfId="2" applyFont="1" applyAlignment="1">
      <alignment wrapText="1"/>
    </xf>
    <xf numFmtId="9" fontId="4" fillId="16" borderId="0" xfId="2" applyFont="1" applyFill="1" applyBorder="1" applyAlignment="1">
      <alignment horizontal="right" wrapText="1"/>
    </xf>
    <xf numFmtId="0" fontId="24" fillId="0" borderId="0" xfId="0" applyNumberFormat="1" applyFont="1" applyFill="1" applyBorder="1"/>
    <xf numFmtId="9" fontId="24" fillId="4" borderId="2" xfId="0" quotePrefix="1" applyNumberFormat="1" applyFont="1" applyFill="1" applyBorder="1" applyAlignment="1">
      <alignment horizontal="center"/>
    </xf>
    <xf numFmtId="9" fontId="24" fillId="4" borderId="0" xfId="0" applyNumberFormat="1" applyFont="1" applyFill="1" applyBorder="1" applyAlignment="1">
      <alignment horizontal="center"/>
    </xf>
    <xf numFmtId="0" fontId="0" fillId="19" borderId="0" xfId="0" applyFill="1"/>
    <xf numFmtId="0" fontId="24" fillId="4" borderId="2" xfId="0" quotePrefix="1" applyNumberFormat="1" applyFont="1" applyFill="1" applyBorder="1" applyAlignment="1">
      <alignment horizontal="right"/>
    </xf>
    <xf numFmtId="165" fontId="24" fillId="4" borderId="2" xfId="1" applyNumberFormat="1" applyFont="1" applyFill="1" applyBorder="1" applyAlignment="1"/>
    <xf numFmtId="165" fontId="24" fillId="0" borderId="2" xfId="1" quotePrefix="1" applyNumberFormat="1" applyFont="1" applyFill="1" applyBorder="1" applyAlignment="1">
      <alignment horizontal="center"/>
    </xf>
    <xf numFmtId="165" fontId="24" fillId="0" borderId="2" xfId="1" applyNumberFormat="1" applyFont="1" applyFill="1" applyBorder="1" applyAlignment="1">
      <alignment horizontal="right"/>
    </xf>
    <xf numFmtId="9" fontId="24" fillId="0" borderId="2" xfId="0" quotePrefix="1" applyNumberFormat="1" applyFont="1" applyFill="1" applyBorder="1" applyAlignment="1">
      <alignment horizontal="center"/>
    </xf>
    <xf numFmtId="0" fontId="24" fillId="19" borderId="0" xfId="0" applyNumberFormat="1" applyFont="1" applyFill="1"/>
    <xf numFmtId="164" fontId="0" fillId="19" borderId="0" xfId="2" applyNumberFormat="1" applyFont="1" applyFill="1"/>
    <xf numFmtId="0" fontId="26" fillId="4" borderId="2" xfId="0" applyFont="1" applyFill="1" applyBorder="1" applyAlignment="1">
      <alignment horizontal="right"/>
    </xf>
    <xf numFmtId="3" fontId="2" fillId="0" borderId="2" xfId="0" applyNumberFormat="1" applyFont="1" applyFill="1" applyBorder="1" applyAlignment="1">
      <alignment horizontal="right"/>
    </xf>
    <xf numFmtId="1" fontId="2" fillId="0" borderId="0" xfId="0" applyNumberFormat="1" applyFont="1" applyFill="1" applyAlignment="1">
      <alignment horizontal="right" wrapText="1"/>
    </xf>
    <xf numFmtId="0" fontId="24" fillId="0" borderId="0" xfId="0" applyNumberFormat="1" applyFont="1" applyFill="1"/>
    <xf numFmtId="0" fontId="27" fillId="0" borderId="0" xfId="0" applyFont="1" applyAlignment="1">
      <alignment wrapText="1"/>
    </xf>
    <xf numFmtId="165" fontId="0" fillId="0" borderId="0" xfId="1" applyNumberFormat="1" applyFont="1" applyFill="1"/>
    <xf numFmtId="0" fontId="28" fillId="19" borderId="0" xfId="0" applyNumberFormat="1" applyFont="1" applyFill="1"/>
    <xf numFmtId="0" fontId="6" fillId="17"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16" fillId="9" borderId="6" xfId="0" applyFont="1" applyFill="1" applyBorder="1" applyAlignment="1">
      <alignment horizontal="center" vertical="center" wrapText="1" readingOrder="1"/>
    </xf>
    <xf numFmtId="0" fontId="16" fillId="9" borderId="7" xfId="0" applyFont="1" applyFill="1" applyBorder="1" applyAlignment="1">
      <alignment horizontal="center" vertical="center" wrapText="1" readingOrder="1"/>
    </xf>
    <xf numFmtId="0" fontId="17" fillId="11" borderId="8" xfId="0" applyFont="1" applyFill="1" applyBorder="1" applyAlignment="1">
      <alignment horizontal="center" vertical="center" wrapText="1" readingOrder="1"/>
    </xf>
    <xf numFmtId="0" fontId="17" fillId="11" borderId="9"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5" fillId="0" borderId="4" xfId="0" applyFont="1" applyBorder="1" applyAlignment="1">
      <alignment horizontal="center" vertical="center"/>
    </xf>
    <xf numFmtId="0" fontId="20" fillId="9" borderId="6" xfId="0" applyFont="1" applyFill="1" applyBorder="1" applyAlignment="1">
      <alignment horizontal="center" vertical="center" wrapText="1" readingOrder="1"/>
    </xf>
    <xf numFmtId="0" fontId="20" fillId="9" borderId="7" xfId="0" applyFont="1" applyFill="1" applyBorder="1" applyAlignment="1">
      <alignment horizontal="center" vertical="center" wrapText="1" readingOrder="1"/>
    </xf>
    <xf numFmtId="0" fontId="23" fillId="11" borderId="8" xfId="0" applyFont="1" applyFill="1" applyBorder="1" applyAlignment="1">
      <alignment horizontal="center" vertical="center" wrapText="1" readingOrder="1"/>
    </xf>
    <xf numFmtId="0" fontId="23" fillId="11" borderId="9" xfId="0" applyFont="1" applyFill="1" applyBorder="1" applyAlignment="1">
      <alignment horizontal="center" vertical="center" wrapText="1" readingOrder="1"/>
    </xf>
    <xf numFmtId="0" fontId="23" fillId="11" borderId="10" xfId="0" applyFont="1" applyFill="1" applyBorder="1" applyAlignment="1">
      <alignment horizontal="center" vertical="center" wrapText="1" readingOrder="1"/>
    </xf>
    <xf numFmtId="0" fontId="24" fillId="0" borderId="0" xfId="2" applyNumberFormat="1" applyFont="1"/>
    <xf numFmtId="3" fontId="24" fillId="0" borderId="0" xfId="0" applyNumberFormat="1" applyFont="1" applyFill="1"/>
    <xf numFmtId="164" fontId="0" fillId="0" borderId="0" xfId="2" applyNumberFormat="1" applyFont="1" applyFill="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workbookViewId="0">
      <selection activeCell="A2" sqref="A2"/>
    </sheetView>
  </sheetViews>
  <sheetFormatPr defaultRowHeight="15" x14ac:dyDescent="0.25"/>
  <cols>
    <col min="1" max="1" width="64.85546875" customWidth="1"/>
  </cols>
  <sheetData>
    <row r="1" spans="1:1" ht="45" x14ac:dyDescent="0.25">
      <c r="A1" s="1" t="s">
        <v>247</v>
      </c>
    </row>
    <row r="2" spans="1:1" x14ac:dyDescent="0.25">
      <c r="A2" s="78" t="s">
        <v>44</v>
      </c>
    </row>
    <row r="3" spans="1:1" x14ac:dyDescent="0.25">
      <c r="A3" s="79" t="s">
        <v>244</v>
      </c>
    </row>
    <row r="4" spans="1:1" x14ac:dyDescent="0.25">
      <c r="A4" s="93" t="s">
        <v>248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5"/>
  <sheetViews>
    <sheetView tabSelected="1" zoomScaleNormal="100" workbookViewId="0">
      <selection activeCell="J39" sqref="J39"/>
    </sheetView>
  </sheetViews>
  <sheetFormatPr defaultRowHeight="15" x14ac:dyDescent="0.25"/>
  <cols>
    <col min="1" max="1" width="111.5703125" style="1" customWidth="1"/>
    <col min="2" max="2" width="20.42578125" style="1" bestFit="1" customWidth="1"/>
    <col min="3" max="3" width="17" customWidth="1"/>
    <col min="4" max="4" width="11.7109375" customWidth="1"/>
    <col min="5" max="8" width="10.5703125" bestFit="1" customWidth="1"/>
    <col min="9" max="9" width="25.5703125" bestFit="1" customWidth="1"/>
  </cols>
  <sheetData>
    <row r="1" spans="1:9" x14ac:dyDescent="0.25">
      <c r="A1" s="155" t="s">
        <v>0</v>
      </c>
      <c r="B1" s="152" t="s">
        <v>224</v>
      </c>
      <c r="C1" s="152" t="s">
        <v>260</v>
      </c>
      <c r="D1" s="153" t="s">
        <v>259</v>
      </c>
      <c r="E1" s="153" t="s">
        <v>258</v>
      </c>
      <c r="F1" s="153" t="s">
        <v>39</v>
      </c>
      <c r="G1" s="153" t="s">
        <v>40</v>
      </c>
      <c r="H1" s="153" t="s">
        <v>41</v>
      </c>
    </row>
    <row r="2" spans="1:9" ht="31.15" customHeight="1" x14ac:dyDescent="0.25">
      <c r="A2" s="155"/>
      <c r="B2" s="152"/>
      <c r="C2" s="152"/>
      <c r="D2" s="153"/>
      <c r="E2" s="154"/>
      <c r="F2" s="154"/>
      <c r="G2" s="154"/>
      <c r="H2" s="154"/>
      <c r="I2" t="s">
        <v>257</v>
      </c>
    </row>
    <row r="3" spans="1:9" x14ac:dyDescent="0.25">
      <c r="A3" s="2" t="s">
        <v>1</v>
      </c>
      <c r="B3" s="73">
        <v>11123.7</v>
      </c>
      <c r="C3" s="85">
        <f t="shared" ref="C3:C8" si="0">AVERAGE(D3:H3)-STDEV(D3:H3)</f>
        <v>10433.513471972399</v>
      </c>
      <c r="D3" s="110">
        <v>10776</v>
      </c>
      <c r="E3" s="110">
        <v>10313</v>
      </c>
      <c r="F3" s="110">
        <v>10594</v>
      </c>
      <c r="G3" s="110">
        <v>10744</v>
      </c>
      <c r="H3" s="110">
        <v>10982</v>
      </c>
      <c r="I3">
        <v>1.05</v>
      </c>
    </row>
    <row r="4" spans="1:9" x14ac:dyDescent="0.25">
      <c r="A4" s="2" t="s">
        <v>215</v>
      </c>
      <c r="B4" s="73">
        <v>5867.4000000000005</v>
      </c>
      <c r="C4" s="86">
        <f t="shared" si="0"/>
        <v>4570.426115117978</v>
      </c>
      <c r="D4" s="140">
        <v>7078</v>
      </c>
      <c r="E4" s="110">
        <v>5813</v>
      </c>
      <c r="F4" s="110">
        <v>5588</v>
      </c>
      <c r="G4" s="110">
        <v>4920</v>
      </c>
      <c r="H4" s="110">
        <v>4454</v>
      </c>
      <c r="I4">
        <v>1.05</v>
      </c>
    </row>
    <row r="5" spans="1:9" x14ac:dyDescent="0.25">
      <c r="A5" s="2" t="s">
        <v>2</v>
      </c>
      <c r="B5" s="73">
        <v>3734.3130300000003</v>
      </c>
      <c r="C5" s="87">
        <f t="shared" si="0"/>
        <v>3309.6709417331767</v>
      </c>
      <c r="D5" s="141">
        <v>3279.9924000000001</v>
      </c>
      <c r="E5" s="110">
        <v>3396.3827000000001</v>
      </c>
      <c r="F5" s="110">
        <v>3556.4886000000001</v>
      </c>
      <c r="G5" s="110">
        <v>3664.1556000000101</v>
      </c>
      <c r="H5" s="110">
        <v>3956.1543999999999</v>
      </c>
      <c r="I5">
        <v>1.05</v>
      </c>
    </row>
    <row r="6" spans="1:9" x14ac:dyDescent="0.25">
      <c r="A6" s="2" t="s">
        <v>3</v>
      </c>
      <c r="B6" s="73">
        <v>30597</v>
      </c>
      <c r="C6" s="85">
        <f t="shared" si="0"/>
        <v>27463.555479677681</v>
      </c>
      <c r="D6" s="141">
        <v>27049</v>
      </c>
      <c r="E6" s="110">
        <v>28467</v>
      </c>
      <c r="F6" s="110">
        <v>29140</v>
      </c>
      <c r="G6" s="110">
        <v>30194</v>
      </c>
      <c r="H6" s="110">
        <v>32287</v>
      </c>
      <c r="I6">
        <v>1.05</v>
      </c>
    </row>
    <row r="7" spans="1:9" x14ac:dyDescent="0.25">
      <c r="A7" s="2" t="s">
        <v>4</v>
      </c>
      <c r="B7" s="73">
        <v>9484.65</v>
      </c>
      <c r="C7" s="85">
        <f t="shared" si="0"/>
        <v>7087.2904968061221</v>
      </c>
      <c r="D7" s="140">
        <v>12636</v>
      </c>
      <c r="E7" s="110">
        <v>9693</v>
      </c>
      <c r="F7" s="110">
        <v>9033</v>
      </c>
      <c r="G7" s="110">
        <v>7916</v>
      </c>
      <c r="H7" s="110">
        <v>6968</v>
      </c>
      <c r="I7">
        <v>1.05</v>
      </c>
    </row>
    <row r="8" spans="1:9" x14ac:dyDescent="0.25">
      <c r="A8" s="2" t="s">
        <v>5</v>
      </c>
      <c r="B8" s="77">
        <v>0.32548558682223777</v>
      </c>
      <c r="C8" s="82">
        <f t="shared" si="0"/>
        <v>0.22377113439866311</v>
      </c>
      <c r="D8" s="142">
        <f>D7/D6</f>
        <v>0.46715220525712597</v>
      </c>
      <c r="E8" s="106">
        <v>0.34049952576667702</v>
      </c>
      <c r="F8" s="106">
        <v>0.30998627316403599</v>
      </c>
      <c r="G8" s="106">
        <v>0.26217129230973002</v>
      </c>
      <c r="H8" s="106">
        <v>0.21581441447022001</v>
      </c>
      <c r="I8">
        <v>1.05</v>
      </c>
    </row>
    <row r="9" spans="1:9" x14ac:dyDescent="0.25">
      <c r="A9" s="2" t="s">
        <v>6</v>
      </c>
      <c r="B9" s="73">
        <v>108.97804143968871</v>
      </c>
      <c r="C9" s="88">
        <f t="shared" ref="C9:C11" si="1">AVERAGE(D9:H9)-STDEV(D9:H9)</f>
        <v>99.335465789288577</v>
      </c>
      <c r="D9" s="139">
        <v>102.92862667364</v>
      </c>
      <c r="E9" s="110">
        <v>96.947145765937208</v>
      </c>
      <c r="F9" s="110">
        <v>103.78861089494163</v>
      </c>
      <c r="G9" s="110">
        <v>105.19103167464115</v>
      </c>
      <c r="H9" s="110">
        <v>107.50420416666665</v>
      </c>
      <c r="I9">
        <v>1.05</v>
      </c>
    </row>
    <row r="10" spans="1:9" x14ac:dyDescent="0.25">
      <c r="A10" s="2" t="s">
        <v>7</v>
      </c>
      <c r="B10" s="113">
        <v>524.85518571856221</v>
      </c>
      <c r="C10" s="86">
        <f t="shared" si="1"/>
        <v>445.9262547513361</v>
      </c>
      <c r="D10" s="111">
        <v>458.18067276975501</v>
      </c>
      <c r="E10" s="111">
        <v>440.97144567676099</v>
      </c>
      <c r="F10" s="111">
        <v>456.39581366831499</v>
      </c>
      <c r="G10" s="111">
        <v>463.945413160773</v>
      </c>
      <c r="H10" s="111">
        <v>479.25222697393701</v>
      </c>
      <c r="I10">
        <v>1.1499999999999999</v>
      </c>
    </row>
    <row r="11" spans="1:9" x14ac:dyDescent="0.25">
      <c r="A11" s="2" t="s">
        <v>8</v>
      </c>
      <c r="B11" s="73">
        <v>1195.95</v>
      </c>
      <c r="C11" s="87">
        <f t="shared" si="1"/>
        <v>1121.3091139824687</v>
      </c>
      <c r="D11" s="110">
        <v>1121</v>
      </c>
      <c r="E11" s="110">
        <v>1168</v>
      </c>
      <c r="F11" s="110">
        <v>1139</v>
      </c>
      <c r="G11" s="110">
        <v>1210</v>
      </c>
      <c r="H11" s="110">
        <v>1273</v>
      </c>
      <c r="I11">
        <v>1.05</v>
      </c>
    </row>
    <row r="12" spans="1:9" x14ac:dyDescent="0.25">
      <c r="A12" s="2" t="s">
        <v>214</v>
      </c>
      <c r="B12" s="73">
        <v>266.7</v>
      </c>
      <c r="C12" s="86">
        <f>AVERAGE(D12:H12)-STDEV(D12:H12)</f>
        <v>188.05876255165475</v>
      </c>
      <c r="D12" s="138">
        <v>389</v>
      </c>
      <c r="E12" s="110">
        <v>281</v>
      </c>
      <c r="F12" s="110">
        <v>254</v>
      </c>
      <c r="G12" s="110">
        <v>220</v>
      </c>
      <c r="H12" s="110">
        <v>185</v>
      </c>
      <c r="I12">
        <v>1.05</v>
      </c>
    </row>
    <row r="13" spans="1:9" x14ac:dyDescent="0.25">
      <c r="A13" s="2" t="s">
        <v>198</v>
      </c>
      <c r="B13" s="94">
        <v>8.7708516242317833E-2</v>
      </c>
      <c r="C13" s="16">
        <f>AVERAGE(D13:H13)+STDEV(D13:H13)</f>
        <v>0.14532870887626384</v>
      </c>
      <c r="D13" s="106">
        <v>0.14719000892060699</v>
      </c>
      <c r="E13" s="106">
        <v>0.10017123287671233</v>
      </c>
      <c r="F13" s="106">
        <v>9.7453906935908705E-2</v>
      </c>
      <c r="G13" s="106">
        <v>0.13636363636363599</v>
      </c>
      <c r="H13" s="106">
        <v>0.132757266300079</v>
      </c>
      <c r="I13">
        <v>0.9</v>
      </c>
    </row>
    <row r="14" spans="1:9" x14ac:dyDescent="0.25">
      <c r="A14" s="6" t="s">
        <v>199</v>
      </c>
      <c r="B14" s="95"/>
      <c r="C14" s="4"/>
      <c r="D14" s="99"/>
      <c r="E14" s="99"/>
      <c r="F14" s="99"/>
      <c r="G14" s="99"/>
      <c r="H14" s="99"/>
    </row>
    <row r="15" spans="1:9" x14ac:dyDescent="0.25">
      <c r="A15" s="2" t="s">
        <v>200</v>
      </c>
      <c r="B15" s="77">
        <v>0.22981517509727628</v>
      </c>
      <c r="C15" s="16">
        <f>AVERAGE(D15:H15)+STDEV(D15:H15)</f>
        <v>0.25677367476103113</v>
      </c>
      <c r="D15" s="102">
        <v>0.22390722569134702</v>
      </c>
      <c r="E15" s="102">
        <v>0.27054794520547948</v>
      </c>
      <c r="F15" s="102">
        <v>0.23705004389815629</v>
      </c>
      <c r="G15" s="102">
        <v>0.20413223140495868</v>
      </c>
      <c r="H15" s="102">
        <v>0.18460329929300864</v>
      </c>
      <c r="I15">
        <v>0.875</v>
      </c>
    </row>
    <row r="16" spans="1:9" x14ac:dyDescent="0.25">
      <c r="A16" s="2" t="s">
        <v>9</v>
      </c>
      <c r="B16" s="116">
        <v>9.7520908061166711</v>
      </c>
      <c r="C16" s="114">
        <f>AVERAGE(D16:H16)-STDEV(D16:H16)</f>
        <v>8.3225352166088431</v>
      </c>
      <c r="D16" s="115">
        <v>8.0258908685968802</v>
      </c>
      <c r="E16" s="115">
        <v>8.8182875981770596</v>
      </c>
      <c r="F16" s="115">
        <v>8.8655370964696996</v>
      </c>
      <c r="G16" s="115">
        <v>8.9566269545792991</v>
      </c>
      <c r="H16" s="115">
        <v>9.3293116008013097</v>
      </c>
      <c r="I16">
        <v>1.1000000000000001</v>
      </c>
    </row>
    <row r="17" spans="1:11" x14ac:dyDescent="0.25">
      <c r="A17" s="2" t="s">
        <v>10</v>
      </c>
      <c r="B17" s="117">
        <v>0.78824334528978668</v>
      </c>
      <c r="C17" s="82">
        <f>AVERAGE(D17:H17)-STDEV(D17:H17)</f>
        <v>0.44305012021517343</v>
      </c>
      <c r="D17" s="102">
        <v>0.46854120267260579</v>
      </c>
      <c r="E17" s="102">
        <v>0.59162303664921467</v>
      </c>
      <c r="F17" s="135" t="s">
        <v>263</v>
      </c>
      <c r="G17" s="135" t="s">
        <v>263</v>
      </c>
      <c r="H17" s="135" t="s">
        <v>263</v>
      </c>
      <c r="I17">
        <v>1.05</v>
      </c>
      <c r="J17" s="136" t="s">
        <v>273</v>
      </c>
    </row>
    <row r="18" spans="1:11" x14ac:dyDescent="0.25">
      <c r="A18" s="89" t="s">
        <v>33</v>
      </c>
      <c r="B18" s="96">
        <v>387.45</v>
      </c>
      <c r="C18" s="48">
        <f>AVERAGE(D18:H18)-STDEV(D18:H18)</f>
        <v>348.1766847866391</v>
      </c>
      <c r="D18" s="104">
        <v>342</v>
      </c>
      <c r="E18" s="104">
        <v>382</v>
      </c>
      <c r="F18" s="104">
        <v>369</v>
      </c>
      <c r="G18" s="104">
        <v>356</v>
      </c>
      <c r="H18" s="104">
        <v>367</v>
      </c>
      <c r="I18">
        <v>1.05</v>
      </c>
    </row>
    <row r="19" spans="1:11" x14ac:dyDescent="0.25">
      <c r="A19" s="89" t="s">
        <v>34</v>
      </c>
      <c r="B19" s="94">
        <v>0.77407407407407414</v>
      </c>
      <c r="C19" s="82">
        <f>AVERAGE(D19:H19)-STDEV(D19:H19)</f>
        <v>0.47373144434005332</v>
      </c>
      <c r="D19" s="112">
        <v>0.83333333333333337</v>
      </c>
      <c r="E19" s="112">
        <v>0.92592592592592593</v>
      </c>
      <c r="F19" s="112">
        <v>0.70370370370370372</v>
      </c>
      <c r="G19" s="112">
        <v>0.47272727272727272</v>
      </c>
      <c r="H19" s="112">
        <v>0.46938775510204084</v>
      </c>
      <c r="I19">
        <v>1.1000000000000001</v>
      </c>
    </row>
    <row r="20" spans="1:11" x14ac:dyDescent="0.25">
      <c r="A20" s="89" t="s">
        <v>245</v>
      </c>
      <c r="B20" s="96">
        <v>125.4</v>
      </c>
      <c r="C20" s="48">
        <f>AVERAGE(D20:H20)-STDEV(D20:H20)</f>
        <v>111.83558599703102</v>
      </c>
      <c r="D20" s="109">
        <v>118</v>
      </c>
      <c r="E20" s="109">
        <v>112</v>
      </c>
      <c r="F20" s="109">
        <v>114</v>
      </c>
      <c r="G20" s="109">
        <v>118</v>
      </c>
      <c r="H20" s="109">
        <v>128</v>
      </c>
      <c r="I20">
        <v>1.1000000000000001</v>
      </c>
    </row>
    <row r="22" spans="1:11" ht="15" customHeight="1" x14ac:dyDescent="0.25">
      <c r="A22" s="155" t="s">
        <v>11</v>
      </c>
      <c r="B22" s="152" t="s">
        <v>224</v>
      </c>
      <c r="C22" s="152" t="s">
        <v>260</v>
      </c>
      <c r="D22" s="153" t="s">
        <v>259</v>
      </c>
      <c r="E22" s="153" t="s">
        <v>258</v>
      </c>
      <c r="F22" s="153" t="s">
        <v>39</v>
      </c>
      <c r="G22" s="153" t="s">
        <v>40</v>
      </c>
      <c r="H22" s="153" t="s">
        <v>41</v>
      </c>
    </row>
    <row r="23" spans="1:11" ht="31.5" customHeight="1" x14ac:dyDescent="0.25">
      <c r="A23" s="155"/>
      <c r="B23" s="152"/>
      <c r="C23" s="152"/>
      <c r="D23" s="153"/>
      <c r="E23" s="154"/>
      <c r="F23" s="154"/>
      <c r="G23" s="154"/>
      <c r="H23" s="154"/>
    </row>
    <row r="24" spans="1:11" x14ac:dyDescent="0.25">
      <c r="A24" s="2" t="s">
        <v>12</v>
      </c>
      <c r="B24" s="73">
        <v>1550.8500000000001</v>
      </c>
      <c r="C24" s="48">
        <f>AVERAGE(D24:H24)-STDEV(D24:H24)</f>
        <v>1310.239322206814</v>
      </c>
      <c r="D24" s="168">
        <v>1197</v>
      </c>
      <c r="E24" s="105">
        <v>1507</v>
      </c>
      <c r="F24" s="105">
        <v>1479</v>
      </c>
      <c r="G24" s="105">
        <v>1572</v>
      </c>
      <c r="H24" s="105">
        <v>1587</v>
      </c>
      <c r="I24">
        <v>1.05</v>
      </c>
    </row>
    <row r="25" spans="1:11" x14ac:dyDescent="0.25">
      <c r="A25" s="90" t="s">
        <v>13</v>
      </c>
      <c r="B25" s="77">
        <v>0.40962757527733756</v>
      </c>
      <c r="C25" s="82">
        <f>AVERAGE(D25:H25)-STDEV(D25:H25)</f>
        <v>0.19800284984395694</v>
      </c>
      <c r="D25" s="108">
        <v>0.18065197706006642</v>
      </c>
      <c r="E25" s="102">
        <v>0.23698694763327569</v>
      </c>
      <c r="F25" s="102">
        <v>0.22348141432456936</v>
      </c>
      <c r="G25" s="102">
        <v>0.23445190156599552</v>
      </c>
      <c r="H25" s="102">
        <v>0.23080279232111692</v>
      </c>
      <c r="I25">
        <v>1.05</v>
      </c>
      <c r="J25" s="167"/>
      <c r="K25" s="167"/>
    </row>
    <row r="26" spans="1:11" x14ac:dyDescent="0.25">
      <c r="A26" s="91" t="s">
        <v>202</v>
      </c>
      <c r="B26" s="73">
        <v>319.2</v>
      </c>
      <c r="C26" s="48">
        <f>AVERAGE(D26:H26)-STDEV(D26:H26)</f>
        <v>280.19952978229708</v>
      </c>
      <c r="D26" s="99">
        <v>449</v>
      </c>
      <c r="E26" s="99">
        <v>324</v>
      </c>
      <c r="F26" s="99">
        <v>304</v>
      </c>
      <c r="G26" s="99">
        <v>288</v>
      </c>
      <c r="H26" s="99">
        <v>355</v>
      </c>
      <c r="I26">
        <v>1.05</v>
      </c>
    </row>
    <row r="27" spans="1:11" x14ac:dyDescent="0.25">
      <c r="A27" s="91" t="s">
        <v>203</v>
      </c>
      <c r="B27" s="77">
        <v>0.26314921681780706</v>
      </c>
      <c r="C27" s="82">
        <f>AVERAGE(D27:H27)-STDEV(D27:H27)</f>
        <v>0.18078823776909222</v>
      </c>
      <c r="D27" s="102">
        <f>D26/2186</f>
        <v>0.20539798719121682</v>
      </c>
      <c r="E27" s="102">
        <v>0.25155279503105588</v>
      </c>
      <c r="F27" s="102">
        <v>0.25061830173124483</v>
      </c>
      <c r="G27" s="102">
        <v>0.18508997429305912</v>
      </c>
      <c r="H27" s="102">
        <v>0.18214468958440225</v>
      </c>
      <c r="I27">
        <v>1.05</v>
      </c>
    </row>
    <row r="28" spans="1:11" x14ac:dyDescent="0.25">
      <c r="A28" s="90" t="s">
        <v>14</v>
      </c>
      <c r="B28" s="77">
        <v>0.19644138191429111</v>
      </c>
      <c r="C28" s="82">
        <f t="shared" ref="C28:C29" si="2">AVERAGE(D28:H28)-STDEV(D28:H28)</f>
        <v>0.17735061918171507</v>
      </c>
      <c r="D28" s="102">
        <v>0.17696733481811433</v>
      </c>
      <c r="E28" s="102">
        <v>0.18151847183166878</v>
      </c>
      <c r="F28" s="102">
        <v>0.18708703039456295</v>
      </c>
      <c r="G28" s="102">
        <v>0.19341027550260612</v>
      </c>
      <c r="H28" s="102">
        <v>0.20779457293753414</v>
      </c>
      <c r="I28">
        <v>1.05</v>
      </c>
    </row>
    <row r="29" spans="1:11" x14ac:dyDescent="0.25">
      <c r="A29" s="90" t="s">
        <v>193</v>
      </c>
      <c r="B29" s="77">
        <v>0.51776477251274311</v>
      </c>
      <c r="C29" s="82">
        <f t="shared" si="2"/>
        <v>0.46195690966415404</v>
      </c>
      <c r="D29" s="102">
        <v>0.44988864142538976</v>
      </c>
      <c r="E29" s="102">
        <v>0.47619509357122081</v>
      </c>
      <c r="F29" s="102">
        <v>0.4931093071549934</v>
      </c>
      <c r="G29" s="102">
        <v>0.50856291883842142</v>
      </c>
      <c r="H29" s="102">
        <v>0.5195774904389</v>
      </c>
      <c r="I29">
        <v>1.05</v>
      </c>
    </row>
    <row r="30" spans="1:11" x14ac:dyDescent="0.25">
      <c r="A30" s="90" t="s">
        <v>15</v>
      </c>
      <c r="B30" s="77">
        <v>0.76638469457790037</v>
      </c>
      <c r="C30" s="82">
        <f>AVERAGE(D30:H30)-STDEV(D30:H30)</f>
        <v>0.7148042454590241</v>
      </c>
      <c r="D30" s="106">
        <v>0.72734666715959895</v>
      </c>
      <c r="E30" s="106">
        <v>0.70850458425545404</v>
      </c>
      <c r="F30" s="106">
        <v>0.729890185312286</v>
      </c>
      <c r="G30" s="106">
        <v>0.727064979797311</v>
      </c>
      <c r="H30" s="106">
        <v>0.72403753832812001</v>
      </c>
      <c r="I30">
        <v>1.05</v>
      </c>
    </row>
    <row r="31" spans="1:11" x14ac:dyDescent="0.25">
      <c r="A31" s="90" t="s">
        <v>204</v>
      </c>
      <c r="B31" s="77">
        <v>0.73533709730986363</v>
      </c>
      <c r="C31" s="82">
        <f t="shared" ref="C31:C36" si="3">AVERAGE(D31:H31)-STDEV(D31:H31)</f>
        <v>0.65786602841483299</v>
      </c>
      <c r="D31" s="107">
        <v>0.731956315289649</v>
      </c>
      <c r="E31" s="107">
        <v>0.70060868668110998</v>
      </c>
      <c r="F31" s="107">
        <v>0.70032104505701298</v>
      </c>
      <c r="G31" s="107">
        <v>0.67647801920161699</v>
      </c>
      <c r="H31" s="107">
        <v>0.64380022962112504</v>
      </c>
      <c r="I31">
        <v>1.05</v>
      </c>
    </row>
    <row r="32" spans="1:11" x14ac:dyDescent="0.25">
      <c r="A32" s="90" t="s">
        <v>205</v>
      </c>
      <c r="B32" s="77">
        <v>0.74414592760180998</v>
      </c>
      <c r="C32" s="82">
        <f t="shared" si="3"/>
        <v>0.70799804897917651</v>
      </c>
      <c r="D32" s="107">
        <v>0.72313121591273699</v>
      </c>
      <c r="E32" s="107">
        <v>0.70582750582750597</v>
      </c>
      <c r="F32" s="107">
        <v>0.70871040723981904</v>
      </c>
      <c r="G32" s="107">
        <v>0.72928176795580102</v>
      </c>
      <c r="H32" s="107">
        <v>0.72709063595393097</v>
      </c>
      <c r="I32">
        <v>1.05</v>
      </c>
    </row>
    <row r="33" spans="1:9" x14ac:dyDescent="0.25">
      <c r="A33" s="90" t="s">
        <v>206</v>
      </c>
      <c r="B33" s="77">
        <v>0.82165585731657864</v>
      </c>
      <c r="C33" s="82">
        <f t="shared" si="3"/>
        <v>0.74091914151340454</v>
      </c>
      <c r="D33" s="107">
        <v>0.77287066246056801</v>
      </c>
      <c r="E33" s="107">
        <v>0.71927317272356095</v>
      </c>
      <c r="F33" s="107">
        <v>0.78252938792055104</v>
      </c>
      <c r="G33" s="107">
        <v>0.78468713563933201</v>
      </c>
      <c r="H33" s="107">
        <v>0.79931843998485397</v>
      </c>
      <c r="I33">
        <v>1.05</v>
      </c>
    </row>
    <row r="34" spans="1:9" x14ac:dyDescent="0.25">
      <c r="A34" s="90" t="s">
        <v>207</v>
      </c>
      <c r="B34" s="77">
        <v>0.75416316232127856</v>
      </c>
      <c r="C34" s="82">
        <f t="shared" si="3"/>
        <v>0.6812996209223825</v>
      </c>
      <c r="D34" s="107">
        <v>0.68404423380726698</v>
      </c>
      <c r="E34" s="107">
        <v>0.6865234375</v>
      </c>
      <c r="F34" s="107">
        <v>0.71825063078217</v>
      </c>
      <c r="G34" s="107">
        <v>0.71350078492935598</v>
      </c>
      <c r="H34" s="107">
        <v>0.762354651162791</v>
      </c>
      <c r="I34">
        <v>1.05</v>
      </c>
    </row>
    <row r="35" spans="1:9" x14ac:dyDescent="0.25">
      <c r="A35" s="90" t="s">
        <v>208</v>
      </c>
      <c r="B35" s="77">
        <v>0.63738019169329052</v>
      </c>
      <c r="C35" s="82">
        <f t="shared" si="3"/>
        <v>0.52498778335463325</v>
      </c>
      <c r="D35" s="107">
        <v>0.55970149253731305</v>
      </c>
      <c r="E35" s="107">
        <v>0.49446494464944701</v>
      </c>
      <c r="F35" s="107">
        <v>0.60702875399361</v>
      </c>
      <c r="G35" s="107">
        <v>0.59625668449197899</v>
      </c>
      <c r="H35" s="107">
        <v>0.61027837259100703</v>
      </c>
      <c r="I35">
        <v>1.05</v>
      </c>
    </row>
    <row r="36" spans="1:9" x14ac:dyDescent="0.25">
      <c r="A36" s="90" t="s">
        <v>201</v>
      </c>
      <c r="B36" s="77">
        <v>0.13789996904409865</v>
      </c>
      <c r="C36" s="82">
        <f t="shared" si="3"/>
        <v>0.14839503218579636</v>
      </c>
      <c r="D36" s="102">
        <v>0.15050463972790121</v>
      </c>
      <c r="E36" s="102">
        <v>0.16005620937994028</v>
      </c>
      <c r="F36" s="102">
        <v>0.14732326698695949</v>
      </c>
      <c r="G36" s="102">
        <v>0.15638868649400542</v>
      </c>
      <c r="H36" s="102">
        <v>0.15260011769442811</v>
      </c>
      <c r="I36">
        <v>0.95</v>
      </c>
    </row>
    <row r="37" spans="1:9" x14ac:dyDescent="0.25">
      <c r="A37" s="90"/>
      <c r="B37" s="77"/>
      <c r="C37" s="82"/>
      <c r="D37" s="102"/>
      <c r="E37" s="102"/>
      <c r="F37" s="102"/>
      <c r="G37" s="102"/>
      <c r="H37" s="102"/>
    </row>
    <row r="38" spans="1:9" x14ac:dyDescent="0.25">
      <c r="A38" s="91" t="s">
        <v>16</v>
      </c>
      <c r="B38" s="83">
        <v>0.65835385612443298</v>
      </c>
      <c r="C38" s="82">
        <f t="shared" ref="C38:C39" si="4">AVERAGE(D38:H38)-STDEV(D38:H38)</f>
        <v>0.52883273395971742</v>
      </c>
      <c r="D38" s="108">
        <v>0.52248036102289819</v>
      </c>
      <c r="E38" s="108">
        <v>0.5306491372226787</v>
      </c>
      <c r="F38" s="108">
        <v>0.58781594296824369</v>
      </c>
      <c r="G38" s="108">
        <v>0.59584764283484237</v>
      </c>
      <c r="H38" s="108">
        <v>0.61825479411327489</v>
      </c>
      <c r="I38">
        <v>1.1200000000000001</v>
      </c>
    </row>
    <row r="39" spans="1:9" x14ac:dyDescent="0.25">
      <c r="A39" s="91" t="s">
        <v>17</v>
      </c>
      <c r="B39" s="117">
        <v>0.45551705270837139</v>
      </c>
      <c r="C39" s="82">
        <f t="shared" si="4"/>
        <v>0.36053156309937456</v>
      </c>
      <c r="D39" s="108">
        <v>0.50859867188830243</v>
      </c>
      <c r="E39" s="108">
        <v>0.3491103817585075</v>
      </c>
      <c r="F39" s="108">
        <v>0.40671165420390298</v>
      </c>
      <c r="G39" s="108">
        <v>0.40312500000000001</v>
      </c>
      <c r="H39" s="108">
        <v>0.42381669175447401</v>
      </c>
      <c r="I39">
        <v>1.1200000000000001</v>
      </c>
    </row>
    <row r="40" spans="1:9" x14ac:dyDescent="0.25">
      <c r="A40" s="89" t="s">
        <v>229</v>
      </c>
      <c r="B40" s="80">
        <v>343.61999999999995</v>
      </c>
      <c r="C40" s="48">
        <f>AVERAGE(D40:H40)-STDEV(D40:H40)</f>
        <v>211.55517211305386</v>
      </c>
      <c r="D40">
        <v>388</v>
      </c>
      <c r="E40" s="119">
        <v>444</v>
      </c>
      <c r="F40" s="119">
        <v>249</v>
      </c>
      <c r="G40" s="119">
        <v>225</v>
      </c>
      <c r="H40" s="119">
        <v>246</v>
      </c>
      <c r="I40">
        <v>1.38</v>
      </c>
    </row>
    <row r="41" spans="1:9" x14ac:dyDescent="0.25">
      <c r="A41" s="89" t="s">
        <v>230</v>
      </c>
      <c r="B41" s="84">
        <v>0.49158798283261795</v>
      </c>
      <c r="C41" s="82">
        <f t="shared" ref="C41" si="5">AVERAGE(D41:H41)-STDEV(D41:H41)</f>
        <v>0.31266076762889428</v>
      </c>
      <c r="D41" s="120">
        <v>0.68070175438596492</v>
      </c>
      <c r="E41" s="120">
        <v>0.63247863247863245</v>
      </c>
      <c r="F41" s="120">
        <v>0.35622317596566522</v>
      </c>
      <c r="G41" s="120">
        <v>0.35828025477707004</v>
      </c>
      <c r="H41" s="120">
        <v>0.35860058309037901</v>
      </c>
      <c r="I41">
        <v>1.38</v>
      </c>
    </row>
    <row r="42" spans="1:9" x14ac:dyDescent="0.25">
      <c r="A42" s="89" t="s">
        <v>235</v>
      </c>
      <c r="B42" s="80">
        <v>331.2</v>
      </c>
      <c r="C42" s="48">
        <f>AVERAGE(D42:H42)-STDEV(D42:H42)</f>
        <v>197.59836957966451</v>
      </c>
      <c r="D42" s="119">
        <v>343</v>
      </c>
      <c r="E42" s="119">
        <v>426</v>
      </c>
      <c r="F42" s="119">
        <v>240</v>
      </c>
      <c r="G42" s="119">
        <v>212</v>
      </c>
      <c r="H42" s="119">
        <v>227</v>
      </c>
      <c r="I42">
        <v>1.38</v>
      </c>
    </row>
    <row r="43" spans="1:9" x14ac:dyDescent="0.25">
      <c r="A43" s="89" t="s">
        <v>236</v>
      </c>
      <c r="B43" s="84">
        <v>0.47381974248927033</v>
      </c>
      <c r="C43" s="82">
        <f>AVERAGE(D43:H43)-STDEV(D43:H43)</f>
        <v>0.29775497603483225</v>
      </c>
      <c r="D43" s="120">
        <v>0.60175438596491226</v>
      </c>
      <c r="E43" s="120">
        <v>0.60683760683760679</v>
      </c>
      <c r="F43" s="120">
        <v>0.34334763948497854</v>
      </c>
      <c r="G43" s="120">
        <v>0.33757961783439489</v>
      </c>
      <c r="H43" s="120">
        <v>0.33090379008746357</v>
      </c>
      <c r="I43">
        <v>1.38</v>
      </c>
    </row>
    <row r="44" spans="1:9" x14ac:dyDescent="0.25">
      <c r="A44" s="89" t="s">
        <v>231</v>
      </c>
      <c r="B44" s="80">
        <v>216.66</v>
      </c>
      <c r="C44" s="48">
        <f>AVERAGE(D44:H44)-STDEV(D44:H44)</f>
        <v>123.5474346341292</v>
      </c>
      <c r="D44" s="119">
        <v>342</v>
      </c>
      <c r="E44" s="119">
        <v>419</v>
      </c>
      <c r="F44" s="119">
        <v>157</v>
      </c>
      <c r="G44" s="119">
        <v>154</v>
      </c>
      <c r="H44" s="119">
        <v>167</v>
      </c>
      <c r="I44">
        <v>1.38</v>
      </c>
    </row>
    <row r="45" spans="1:9" x14ac:dyDescent="0.25">
      <c r="A45" s="89" t="s">
        <v>232</v>
      </c>
      <c r="B45" s="84">
        <v>0.30995708154506435</v>
      </c>
      <c r="C45" s="82">
        <f t="shared" ref="C45" si="6">AVERAGE(D45:H45)-STDEV(D45:H45)</f>
        <v>0.18430836522937782</v>
      </c>
      <c r="D45" s="120">
        <v>0.6</v>
      </c>
      <c r="E45" s="120">
        <v>0.59686609686609682</v>
      </c>
      <c r="F45" s="120">
        <v>0.22460658082975679</v>
      </c>
      <c r="G45" s="120">
        <v>0.24522292993630573</v>
      </c>
      <c r="H45" s="120">
        <v>0.2434402332361516</v>
      </c>
      <c r="I45">
        <v>1.38</v>
      </c>
    </row>
    <row r="46" spans="1:9" x14ac:dyDescent="0.25">
      <c r="A46" s="89" t="s">
        <v>237</v>
      </c>
      <c r="B46" s="80">
        <v>206.99999999999997</v>
      </c>
      <c r="C46" s="48">
        <f>AVERAGE(D46:H46)-STDEV(D46:H46)</f>
        <v>116.27042925288974</v>
      </c>
      <c r="D46" s="119">
        <v>307</v>
      </c>
      <c r="E46" s="119">
        <v>406</v>
      </c>
      <c r="F46" s="119">
        <v>150</v>
      </c>
      <c r="G46" s="119">
        <v>144</v>
      </c>
      <c r="H46" s="119">
        <v>162</v>
      </c>
      <c r="I46">
        <v>1.38</v>
      </c>
    </row>
    <row r="47" spans="1:9" x14ac:dyDescent="0.25">
      <c r="A47" s="89" t="s">
        <v>238</v>
      </c>
      <c r="B47" s="84">
        <v>0.29613733905579398</v>
      </c>
      <c r="C47" s="82">
        <f>AVERAGE(D47:H47)-STDEV(D47:H47)</f>
        <v>0.17695908572587543</v>
      </c>
      <c r="D47" s="120">
        <v>0.53859649122807018</v>
      </c>
      <c r="E47" s="120">
        <v>0.57834757834757833</v>
      </c>
      <c r="F47" s="120">
        <v>0.21459227467811159</v>
      </c>
      <c r="G47" s="120">
        <v>0.22929936305732485</v>
      </c>
      <c r="H47" s="120">
        <v>0.23615160349854228</v>
      </c>
      <c r="I47">
        <v>1.38</v>
      </c>
    </row>
    <row r="48" spans="1:9" ht="30" x14ac:dyDescent="0.25">
      <c r="A48" s="90" t="s">
        <v>233</v>
      </c>
      <c r="B48" s="80">
        <v>182.16</v>
      </c>
      <c r="C48" s="48">
        <f>AVERAGE(D48:H48)-STDEV(D48:H48)</f>
        <v>95.451593417753756</v>
      </c>
      <c r="D48" s="119">
        <v>294</v>
      </c>
      <c r="E48" s="119">
        <v>367</v>
      </c>
      <c r="F48" s="119">
        <v>132</v>
      </c>
      <c r="G48" s="119">
        <v>123</v>
      </c>
      <c r="H48" s="119">
        <v>130</v>
      </c>
      <c r="I48">
        <v>1.38</v>
      </c>
    </row>
    <row r="49" spans="1:9" ht="30" x14ac:dyDescent="0.25">
      <c r="A49" s="90" t="s">
        <v>234</v>
      </c>
      <c r="B49" s="84">
        <v>0.26060085836909869</v>
      </c>
      <c r="C49" s="82">
        <f t="shared" ref="C49" si="7">AVERAGE(D49:H49)-STDEV(D49:H49)</f>
        <v>0.14292726079644705</v>
      </c>
      <c r="D49" s="108">
        <v>0.51578947368421058</v>
      </c>
      <c r="E49" s="108">
        <v>0.52279202279202275</v>
      </c>
      <c r="F49" s="108">
        <v>0.18884120171673821</v>
      </c>
      <c r="G49" s="108">
        <v>0.19585987261146498</v>
      </c>
      <c r="H49" s="108">
        <v>0.18950437317784258</v>
      </c>
      <c r="I49">
        <v>1.3799999999999997</v>
      </c>
    </row>
    <row r="50" spans="1:9" ht="30" x14ac:dyDescent="0.25">
      <c r="A50" s="90" t="s">
        <v>239</v>
      </c>
      <c r="B50" s="80">
        <v>169.73999999999998</v>
      </c>
      <c r="C50" s="48">
        <f>AVERAGE(D50:H50)-STDEV(D50:H50)</f>
        <v>86.718170079097845</v>
      </c>
      <c r="D50" s="119">
        <v>243</v>
      </c>
      <c r="E50" s="119">
        <v>344</v>
      </c>
      <c r="F50" s="119">
        <v>123</v>
      </c>
      <c r="G50" s="119">
        <v>114</v>
      </c>
      <c r="H50" s="119">
        <v>120</v>
      </c>
      <c r="I50">
        <v>1.38</v>
      </c>
    </row>
    <row r="51" spans="1:9" ht="30" x14ac:dyDescent="0.25">
      <c r="A51" s="90" t="s">
        <v>240</v>
      </c>
      <c r="B51" s="84">
        <v>0.24283261802575107</v>
      </c>
      <c r="C51" s="82">
        <f t="shared" ref="C51" si="8">AVERAGE(D51:H51)-STDEV(D51:H51)</f>
        <v>0.13434664789869152</v>
      </c>
      <c r="D51" s="108">
        <v>0.4263157894736842</v>
      </c>
      <c r="E51" s="108">
        <v>0.49002849002849003</v>
      </c>
      <c r="F51" s="108">
        <v>0.17596566523605151</v>
      </c>
      <c r="G51" s="108">
        <v>0.18152866242038215</v>
      </c>
      <c r="H51" s="108">
        <v>0.1749271137026239</v>
      </c>
      <c r="I51">
        <v>1.38</v>
      </c>
    </row>
    <row r="52" spans="1:9" ht="30" x14ac:dyDescent="0.25">
      <c r="A52" s="90" t="s">
        <v>226</v>
      </c>
      <c r="B52" s="77">
        <v>0.1000943841434639</v>
      </c>
      <c r="C52" s="82">
        <f t="shared" ref="C52:C55" si="9">AVERAGE(D52:H52)-STDEV(D52:H52)</f>
        <v>8.7212651626370014E-2</v>
      </c>
      <c r="D52" s="108">
        <v>0.10727857351651564</v>
      </c>
      <c r="E52" s="108">
        <v>8.2561307901907355E-2</v>
      </c>
      <c r="F52" s="108">
        <v>9.5327984898537041E-2</v>
      </c>
      <c r="G52" s="108">
        <v>0.1037721557339797</v>
      </c>
      <c r="H52" s="108">
        <v>9.4989863886475526E-2</v>
      </c>
      <c r="I52">
        <v>1.05</v>
      </c>
    </row>
    <row r="53" spans="1:9" ht="30" x14ac:dyDescent="0.25">
      <c r="A53" s="90" t="s">
        <v>227</v>
      </c>
      <c r="B53" s="77">
        <v>3.2704105710240683E-2</v>
      </c>
      <c r="C53" s="82">
        <f t="shared" si="9"/>
        <v>2.7393191148181728E-2</v>
      </c>
      <c r="D53" s="108">
        <v>4.0923706518561823E-2</v>
      </c>
      <c r="E53" s="108">
        <v>3.1880108991825612E-2</v>
      </c>
      <c r="F53" s="108">
        <v>3.114676734308636E-2</v>
      </c>
      <c r="G53" s="108">
        <v>2.8480533252537493E-2</v>
      </c>
      <c r="H53" s="108">
        <v>2.9394729220967274E-2</v>
      </c>
      <c r="I53">
        <v>1.05</v>
      </c>
    </row>
    <row r="54" spans="1:9" ht="30" x14ac:dyDescent="0.25">
      <c r="A54" s="90" t="s">
        <v>225</v>
      </c>
      <c r="B54" s="77">
        <v>7.8001699074948083E-2</v>
      </c>
      <c r="C54" s="82">
        <f t="shared" si="9"/>
        <v>7.5508680120270788E-2</v>
      </c>
      <c r="D54" s="108">
        <v>9.5706260032102725E-2</v>
      </c>
      <c r="E54" s="108">
        <v>0.10299727520435967</v>
      </c>
      <c r="F54" s="108">
        <v>7.4287332452331503E-2</v>
      </c>
      <c r="G54" s="108">
        <v>8.4605361131794496E-2</v>
      </c>
      <c r="H54" s="108">
        <v>7.9129484611181938E-2</v>
      </c>
      <c r="I54">
        <v>1.05</v>
      </c>
    </row>
    <row r="55" spans="1:9" ht="30" x14ac:dyDescent="0.25">
      <c r="A55" s="90" t="s">
        <v>228</v>
      </c>
      <c r="B55" s="77">
        <v>1.9822541060977913E-2</v>
      </c>
      <c r="C55" s="82">
        <f t="shared" si="9"/>
        <v>1.6581778100799992E-2</v>
      </c>
      <c r="D55" s="108">
        <v>3.15008025682183E-2</v>
      </c>
      <c r="E55" s="108">
        <v>3.2970027247956404E-2</v>
      </c>
      <c r="F55" s="108">
        <v>1.8878610534264678E-2</v>
      </c>
      <c r="G55" s="108">
        <v>1.9359642591213699E-2</v>
      </c>
      <c r="H55" s="108">
        <v>1.7665270442542343E-2</v>
      </c>
      <c r="I55">
        <v>1.05</v>
      </c>
    </row>
    <row r="56" spans="1:9" x14ac:dyDescent="0.25">
      <c r="A56" s="92" t="s">
        <v>18</v>
      </c>
      <c r="B56" s="74"/>
      <c r="D56" s="121"/>
      <c r="E56" s="121"/>
      <c r="F56" s="121"/>
      <c r="G56" s="121"/>
      <c r="H56" s="121"/>
    </row>
    <row r="57" spans="1:9" x14ac:dyDescent="0.25">
      <c r="A57" s="90" t="s">
        <v>19</v>
      </c>
      <c r="B57" s="73">
        <v>169.05</v>
      </c>
      <c r="C57" s="48">
        <f>AVERAGE(D57:H57)-STDEV(D57:H57)</f>
        <v>160.32267707797206</v>
      </c>
      <c r="D57" s="122">
        <v>186</v>
      </c>
      <c r="E57" s="122">
        <v>166</v>
      </c>
      <c r="F57" s="122">
        <v>161</v>
      </c>
      <c r="G57" s="122">
        <v>208</v>
      </c>
      <c r="H57" s="122">
        <v>236</v>
      </c>
      <c r="I57">
        <v>1.05</v>
      </c>
    </row>
    <row r="59" spans="1:9" ht="15" customHeight="1" x14ac:dyDescent="0.25">
      <c r="A59" s="155" t="s">
        <v>20</v>
      </c>
      <c r="B59" s="152" t="s">
        <v>224</v>
      </c>
      <c r="C59" s="152" t="s">
        <v>260</v>
      </c>
      <c r="D59" s="153" t="s">
        <v>259</v>
      </c>
      <c r="E59" s="153" t="s">
        <v>258</v>
      </c>
      <c r="F59" s="153" t="s">
        <v>39</v>
      </c>
      <c r="G59" s="153" t="s">
        <v>40</v>
      </c>
      <c r="H59" s="153" t="s">
        <v>41</v>
      </c>
    </row>
    <row r="60" spans="1:9" ht="30" customHeight="1" x14ac:dyDescent="0.25">
      <c r="A60" s="155"/>
      <c r="B60" s="152"/>
      <c r="C60" s="152"/>
      <c r="D60" s="153"/>
      <c r="E60" s="154"/>
      <c r="F60" s="154"/>
      <c r="G60" s="154"/>
      <c r="H60" s="154"/>
    </row>
    <row r="61" spans="1:9" x14ac:dyDescent="0.25">
      <c r="A61" s="72" t="s">
        <v>265</v>
      </c>
      <c r="B61" s="147">
        <v>331.32</v>
      </c>
      <c r="C61" s="146">
        <f t="shared" ref="C61:C76" si="10">AVERAGE(D61:H61)-STDEV(D61:H61)</f>
        <v>220.00855016975908</v>
      </c>
      <c r="D61" s="121">
        <v>231</v>
      </c>
      <c r="E61" s="121">
        <v>220</v>
      </c>
      <c r="F61" s="121">
        <v>251</v>
      </c>
      <c r="G61" s="121">
        <v>317</v>
      </c>
      <c r="H61" s="121">
        <v>274</v>
      </c>
      <c r="I61">
        <v>1.32</v>
      </c>
    </row>
    <row r="62" spans="1:9" x14ac:dyDescent="0.25">
      <c r="A62" s="1" t="s">
        <v>21</v>
      </c>
      <c r="B62" s="81">
        <v>328.68</v>
      </c>
      <c r="C62" s="146">
        <f t="shared" si="10"/>
        <v>207.0170487575015</v>
      </c>
      <c r="D62" s="145">
        <v>223</v>
      </c>
      <c r="E62" s="99">
        <v>216</v>
      </c>
      <c r="F62" s="99">
        <v>249</v>
      </c>
      <c r="G62" s="99">
        <v>326</v>
      </c>
      <c r="H62" s="99">
        <v>241</v>
      </c>
      <c r="I62">
        <v>1.32</v>
      </c>
    </row>
    <row r="63" spans="1:9" x14ac:dyDescent="0.25">
      <c r="A63" s="1" t="s">
        <v>22</v>
      </c>
      <c r="B63" s="81">
        <v>554.4</v>
      </c>
      <c r="C63" s="146">
        <f t="shared" si="10"/>
        <v>343.8404874874447</v>
      </c>
      <c r="D63" s="121">
        <v>335</v>
      </c>
      <c r="E63" s="99">
        <v>369</v>
      </c>
      <c r="F63" s="99">
        <v>420</v>
      </c>
      <c r="G63" s="99">
        <v>370</v>
      </c>
      <c r="H63" s="99">
        <v>377</v>
      </c>
      <c r="I63">
        <v>1.3199999999999998</v>
      </c>
    </row>
    <row r="64" spans="1:9" x14ac:dyDescent="0.25">
      <c r="A64" s="1" t="s">
        <v>23</v>
      </c>
      <c r="B64" s="81">
        <v>277.2</v>
      </c>
      <c r="C64" s="146">
        <f t="shared" si="10"/>
        <v>193.98125439247252</v>
      </c>
      <c r="D64" s="121">
        <v>295</v>
      </c>
      <c r="E64" s="99">
        <v>254</v>
      </c>
      <c r="F64" s="99">
        <v>210</v>
      </c>
      <c r="G64" s="99">
        <v>199</v>
      </c>
      <c r="H64" s="99">
        <v>212</v>
      </c>
      <c r="I64">
        <v>1.3199999999999998</v>
      </c>
    </row>
    <row r="65" spans="1:11" x14ac:dyDescent="0.25">
      <c r="A65" s="1" t="s">
        <v>24</v>
      </c>
      <c r="B65" s="81">
        <v>696.96</v>
      </c>
      <c r="C65" s="86">
        <f t="shared" si="10"/>
        <v>463.17008423251082</v>
      </c>
      <c r="D65" s="99">
        <v>445</v>
      </c>
      <c r="E65" s="100">
        <v>479</v>
      </c>
      <c r="F65" s="100">
        <v>528</v>
      </c>
      <c r="G65" s="100">
        <v>563</v>
      </c>
      <c r="H65" s="100">
        <v>565</v>
      </c>
      <c r="I65">
        <v>1.32</v>
      </c>
    </row>
    <row r="66" spans="1:11" x14ac:dyDescent="0.25">
      <c r="A66" s="1" t="s">
        <v>25</v>
      </c>
      <c r="B66" s="96">
        <v>29.040000000000003</v>
      </c>
      <c r="C66" s="48">
        <f t="shared" si="10"/>
        <v>16.707150160685405</v>
      </c>
      <c r="D66" s="134">
        <v>18</v>
      </c>
      <c r="E66" s="101">
        <v>25</v>
      </c>
      <c r="F66" s="101">
        <v>22</v>
      </c>
      <c r="G66" s="101">
        <v>16</v>
      </c>
      <c r="H66" s="101">
        <v>20</v>
      </c>
      <c r="I66">
        <v>1.32</v>
      </c>
    </row>
    <row r="67" spans="1:11" x14ac:dyDescent="0.25">
      <c r="A67" s="1" t="s">
        <v>217</v>
      </c>
      <c r="B67" s="133">
        <v>2.7552182163187857E-2</v>
      </c>
      <c r="C67" s="82">
        <f>AVERAGE(D67:H67)-STDEV(D67:H67)</f>
        <v>1.4259787348087727E-2</v>
      </c>
      <c r="D67" s="124">
        <v>1.4999999999999999E-2</v>
      </c>
      <c r="E67" s="102">
        <v>2.059308072487644E-2</v>
      </c>
      <c r="F67" s="102">
        <v>2.0872865275142316E-2</v>
      </c>
      <c r="G67" s="102">
        <v>1.4427412082957619E-2</v>
      </c>
      <c r="H67" s="102">
        <v>1.5987210231814548E-2</v>
      </c>
      <c r="I67">
        <v>1.32</v>
      </c>
    </row>
    <row r="68" spans="1:11" x14ac:dyDescent="0.25">
      <c r="A68" s="1" t="s">
        <v>26</v>
      </c>
      <c r="B68" s="96">
        <v>100.32000000000001</v>
      </c>
      <c r="C68" s="48">
        <f t="shared" si="10"/>
        <v>70.435172185245477</v>
      </c>
      <c r="D68" s="134">
        <v>83</v>
      </c>
      <c r="E68">
        <v>91</v>
      </c>
      <c r="F68">
        <v>76</v>
      </c>
      <c r="G68">
        <v>83</v>
      </c>
      <c r="H68">
        <v>66</v>
      </c>
      <c r="I68">
        <v>1.32</v>
      </c>
    </row>
    <row r="69" spans="1:11" x14ac:dyDescent="0.25">
      <c r="A69" s="1" t="s">
        <v>218</v>
      </c>
      <c r="B69" s="133">
        <v>9.0459873760144277E-2</v>
      </c>
      <c r="C69" s="82">
        <f t="shared" si="10"/>
        <v>5.5247253375584102E-2</v>
      </c>
      <c r="D69" s="124">
        <v>6.8369028006589783E-2</v>
      </c>
      <c r="E69" s="102">
        <v>8.6337760910815936E-2</v>
      </c>
      <c r="F69" s="102">
        <v>6.8530207394048692E-2</v>
      </c>
      <c r="G69" s="102">
        <v>6.6346922462030375E-2</v>
      </c>
      <c r="H69" s="102">
        <v>5.0381679389312976E-2</v>
      </c>
      <c r="I69">
        <v>1.32</v>
      </c>
    </row>
    <row r="70" spans="1:11" x14ac:dyDescent="0.25">
      <c r="A70" s="1" t="s">
        <v>27</v>
      </c>
      <c r="B70" s="96">
        <v>236.28</v>
      </c>
      <c r="C70" s="48">
        <f t="shared" si="10"/>
        <v>110.12544995965696</v>
      </c>
      <c r="D70" s="134">
        <v>113</v>
      </c>
      <c r="E70">
        <v>155</v>
      </c>
      <c r="F70">
        <v>179</v>
      </c>
      <c r="G70">
        <v>133</v>
      </c>
      <c r="H70">
        <v>113</v>
      </c>
      <c r="I70">
        <v>1.32</v>
      </c>
    </row>
    <row r="71" spans="1:11" x14ac:dyDescent="0.25">
      <c r="A71" s="1" t="s">
        <v>219</v>
      </c>
      <c r="B71" s="133">
        <v>0.18887290167865708</v>
      </c>
      <c r="C71" s="82">
        <f t="shared" si="10"/>
        <v>9.2223014717792956E-2</v>
      </c>
      <c r="D71" s="124">
        <v>0.10721062618595825</v>
      </c>
      <c r="E71" s="102">
        <v>0.13976555455365194</v>
      </c>
      <c r="F71" s="102">
        <v>0.14308553157474022</v>
      </c>
      <c r="G71" s="102">
        <v>0.10152671755725191</v>
      </c>
      <c r="H71" s="102">
        <v>8.9328063241106717E-2</v>
      </c>
      <c r="I71">
        <v>1.32</v>
      </c>
    </row>
    <row r="72" spans="1:11" ht="30" x14ac:dyDescent="0.25">
      <c r="A72" s="72" t="s">
        <v>216</v>
      </c>
      <c r="B72" s="76">
        <v>76.491428571428571</v>
      </c>
      <c r="C72" s="48">
        <f t="shared" si="10"/>
        <v>82.190866729343128</v>
      </c>
      <c r="D72" s="71">
        <v>84.098814229249015</v>
      </c>
      <c r="E72" s="103">
        <v>86.612831858407077</v>
      </c>
      <c r="F72" s="103">
        <v>83.142857142857139</v>
      </c>
      <c r="G72" s="103">
        <v>82.569852941176464</v>
      </c>
      <c r="H72" s="103">
        <v>82.798611111111114</v>
      </c>
      <c r="I72">
        <v>0.92</v>
      </c>
      <c r="J72" s="71"/>
      <c r="K72" s="71"/>
    </row>
    <row r="73" spans="1:11" ht="30" x14ac:dyDescent="0.25">
      <c r="A73" s="72" t="s">
        <v>223</v>
      </c>
      <c r="B73" s="76">
        <v>74.52000000000001</v>
      </c>
      <c r="C73" s="48">
        <f t="shared" si="10"/>
        <v>79.108380151290433</v>
      </c>
      <c r="D73" s="125">
        <v>79.5</v>
      </c>
      <c r="E73" s="125">
        <v>80</v>
      </c>
      <c r="F73" s="104">
        <v>81</v>
      </c>
      <c r="G73" s="103">
        <v>79</v>
      </c>
      <c r="H73" s="104">
        <v>79.75</v>
      </c>
      <c r="I73">
        <v>0.92000000000000015</v>
      </c>
    </row>
    <row r="74" spans="1:11" x14ac:dyDescent="0.25">
      <c r="A74" s="70" t="s">
        <v>32</v>
      </c>
      <c r="B74" s="93"/>
      <c r="C74" s="48"/>
      <c r="D74" s="99">
        <v>4</v>
      </c>
      <c r="E74" s="99">
        <v>4</v>
      </c>
      <c r="F74" s="99">
        <v>7</v>
      </c>
      <c r="G74" s="99" t="s">
        <v>246</v>
      </c>
      <c r="H74" s="99" t="s">
        <v>246</v>
      </c>
      <c r="I74">
        <v>0</v>
      </c>
    </row>
    <row r="75" spans="1:11" x14ac:dyDescent="0.25">
      <c r="A75" s="1" t="s">
        <v>194</v>
      </c>
      <c r="B75" s="81">
        <v>447.2</v>
      </c>
      <c r="C75" s="86">
        <f t="shared" si="10"/>
        <v>341.84604239804838</v>
      </c>
      <c r="D75" s="151">
        <v>374</v>
      </c>
      <c r="E75" s="104">
        <v>354</v>
      </c>
      <c r="F75" s="104">
        <v>344</v>
      </c>
      <c r="G75" s="104">
        <v>407</v>
      </c>
      <c r="H75" s="104">
        <v>355</v>
      </c>
      <c r="I75">
        <v>1.3</v>
      </c>
      <c r="J75" t="s">
        <v>272</v>
      </c>
    </row>
    <row r="76" spans="1:11" x14ac:dyDescent="0.25">
      <c r="A76" s="1" t="s">
        <v>195</v>
      </c>
      <c r="B76" s="81">
        <v>1136.2</v>
      </c>
      <c r="C76" s="86">
        <f t="shared" si="10"/>
        <v>797.94357420751862</v>
      </c>
      <c r="D76" s="151">
        <v>1240</v>
      </c>
      <c r="E76" s="104">
        <v>876</v>
      </c>
      <c r="F76" s="104">
        <v>874</v>
      </c>
      <c r="G76" s="104">
        <v>956</v>
      </c>
      <c r="H76" s="104">
        <v>852</v>
      </c>
      <c r="I76">
        <v>1.3</v>
      </c>
      <c r="J76" t="s">
        <v>272</v>
      </c>
    </row>
    <row r="77" spans="1:11" x14ac:dyDescent="0.25">
      <c r="A77" s="1" t="s">
        <v>196</v>
      </c>
      <c r="B77" s="81">
        <v>1714.7</v>
      </c>
      <c r="C77" s="86">
        <f>AVERAGE(D77:H77)-STDEV(D77:H77)</f>
        <v>1138.7184214348379</v>
      </c>
      <c r="D77" s="143" t="s">
        <v>133</v>
      </c>
      <c r="E77" s="104">
        <v>1486</v>
      </c>
      <c r="F77" s="104">
        <v>1319</v>
      </c>
      <c r="G77" s="104">
        <v>1274</v>
      </c>
      <c r="H77" s="104">
        <v>1104</v>
      </c>
      <c r="I77">
        <v>1.3</v>
      </c>
    </row>
    <row r="78" spans="1:11" x14ac:dyDescent="0.25">
      <c r="A78" s="1" t="s">
        <v>221</v>
      </c>
      <c r="B78" s="118">
        <v>95.850000000000009</v>
      </c>
      <c r="C78" s="86">
        <f>AVERAGE(D78:H78)-STDEV(D78:H78)</f>
        <v>60.138721705213896</v>
      </c>
      <c r="D78" s="148">
        <v>78</v>
      </c>
      <c r="E78" s="99">
        <v>67</v>
      </c>
      <c r="F78" s="99">
        <v>71</v>
      </c>
      <c r="G78" s="99">
        <v>121</v>
      </c>
      <c r="H78" s="99">
        <v>74</v>
      </c>
      <c r="I78">
        <v>1.35</v>
      </c>
    </row>
    <row r="79" spans="1:11" x14ac:dyDescent="0.25">
      <c r="A79" s="1" t="s">
        <v>220</v>
      </c>
      <c r="B79" s="118">
        <v>186.3</v>
      </c>
      <c r="C79" s="86">
        <f t="shared" ref="C79:C81" si="11">AVERAGE(D79:H79)-STDEV(D79:H79)</f>
        <v>133.10254255549683</v>
      </c>
      <c r="D79" s="148">
        <v>134</v>
      </c>
      <c r="E79" s="99">
        <v>176</v>
      </c>
      <c r="F79" s="99">
        <v>138</v>
      </c>
      <c r="G79" s="99">
        <v>162</v>
      </c>
      <c r="H79" s="99">
        <v>144</v>
      </c>
      <c r="I79">
        <v>1.35</v>
      </c>
    </row>
    <row r="80" spans="1:11" x14ac:dyDescent="0.25">
      <c r="A80" s="1" t="s">
        <v>222</v>
      </c>
      <c r="B80" s="76">
        <v>282.15000000000003</v>
      </c>
      <c r="C80" s="86">
        <f t="shared" si="11"/>
        <v>202.00806556537654</v>
      </c>
      <c r="D80" s="148">
        <v>212</v>
      </c>
      <c r="E80" s="99">
        <v>243</v>
      </c>
      <c r="F80" s="99">
        <v>209</v>
      </c>
      <c r="G80" s="99">
        <v>283</v>
      </c>
      <c r="H80" s="99">
        <v>218</v>
      </c>
      <c r="I80">
        <v>1.35</v>
      </c>
    </row>
    <row r="81" spans="1:10" ht="30" x14ac:dyDescent="0.25">
      <c r="A81" s="1" t="s">
        <v>197</v>
      </c>
      <c r="B81" s="97">
        <v>0.70418032786885254</v>
      </c>
      <c r="C81" s="82">
        <f t="shared" si="11"/>
        <v>0.61497268513012648</v>
      </c>
      <c r="D81" s="108">
        <v>0.73232323232323238</v>
      </c>
      <c r="E81" s="102">
        <v>0.6022827041264267</v>
      </c>
      <c r="F81" s="102">
        <v>0.64016393442622954</v>
      </c>
      <c r="G81" s="102">
        <v>0.6591203104786546</v>
      </c>
      <c r="H81" s="102">
        <v>0.68449848024316107</v>
      </c>
      <c r="I81">
        <v>1.1000000000000001</v>
      </c>
    </row>
    <row r="82" spans="1:10" ht="30" x14ac:dyDescent="0.25">
      <c r="A82" s="1" t="s">
        <v>28</v>
      </c>
      <c r="B82" s="97">
        <v>0.29141791044776122</v>
      </c>
      <c r="C82" s="82">
        <f t="shared" ref="C82:C83" si="12">AVERAGE(D82:H82)-STDEV(D82:H82)</f>
        <v>0.23402406140997442</v>
      </c>
      <c r="D82" s="126">
        <v>0.21951219512195122</v>
      </c>
      <c r="E82" s="102">
        <v>0.26775956284153007</v>
      </c>
      <c r="F82" s="102">
        <v>0.26492537313432835</v>
      </c>
      <c r="G82" s="102">
        <v>0.25490196078431371</v>
      </c>
      <c r="H82" s="102">
        <v>0.28623188405797101</v>
      </c>
      <c r="I82">
        <v>1.1000000000000001</v>
      </c>
      <c r="J82" t="s">
        <v>261</v>
      </c>
    </row>
    <row r="83" spans="1:10" ht="30" x14ac:dyDescent="0.25">
      <c r="A83" s="1" t="s">
        <v>29</v>
      </c>
      <c r="B83" s="97">
        <v>0.15037453183520599</v>
      </c>
      <c r="C83" s="82">
        <f t="shared" si="12"/>
        <v>0.12104208629505406</v>
      </c>
      <c r="D83" s="126">
        <v>0.15709969788519637</v>
      </c>
      <c r="E83" s="102">
        <v>0.19337016574585636</v>
      </c>
      <c r="F83" s="102">
        <v>0.13670411985018727</v>
      </c>
      <c r="G83" s="102">
        <v>0.10810810810810811</v>
      </c>
      <c r="H83" s="102">
        <v>0.18250950570342206</v>
      </c>
      <c r="I83">
        <v>1.1000000000000001</v>
      </c>
      <c r="J83" t="s">
        <v>262</v>
      </c>
    </row>
    <row r="84" spans="1:10" x14ac:dyDescent="0.25">
      <c r="B84" s="75"/>
      <c r="C84" s="5"/>
      <c r="D84" s="3"/>
      <c r="E84" s="3"/>
      <c r="F84" s="3"/>
      <c r="G84" s="3"/>
      <c r="H84" s="3"/>
    </row>
    <row r="85" spans="1:10" ht="15" customHeight="1" x14ac:dyDescent="0.25">
      <c r="A85" s="155" t="s">
        <v>241</v>
      </c>
      <c r="B85" s="152" t="s">
        <v>224</v>
      </c>
      <c r="C85" s="152" t="s">
        <v>260</v>
      </c>
      <c r="D85" s="153" t="s">
        <v>259</v>
      </c>
      <c r="E85" s="153" t="s">
        <v>258</v>
      </c>
      <c r="F85" s="153" t="s">
        <v>39</v>
      </c>
      <c r="G85" s="153" t="s">
        <v>40</v>
      </c>
      <c r="H85" s="153" t="s">
        <v>41</v>
      </c>
    </row>
    <row r="86" spans="1:10" ht="29.25" customHeight="1" x14ac:dyDescent="0.25">
      <c r="A86" s="155"/>
      <c r="B86" s="152"/>
      <c r="C86" s="152"/>
      <c r="D86" s="153"/>
      <c r="E86" s="154"/>
      <c r="F86" s="154"/>
      <c r="G86" s="154"/>
      <c r="H86" s="154"/>
    </row>
    <row r="87" spans="1:10" x14ac:dyDescent="0.25">
      <c r="A87" s="1" t="s">
        <v>266</v>
      </c>
      <c r="B87" s="98"/>
      <c r="C87" s="5"/>
      <c r="D87" s="150">
        <f>SUM(D88:D91)</f>
        <v>4796</v>
      </c>
      <c r="E87" s="3"/>
      <c r="F87" s="3"/>
      <c r="G87" s="3"/>
      <c r="H87" s="3"/>
    </row>
    <row r="88" spans="1:10" x14ac:dyDescent="0.25">
      <c r="A88" s="1" t="s">
        <v>267</v>
      </c>
      <c r="B88" s="98"/>
      <c r="C88" s="5"/>
      <c r="D88" s="150">
        <v>748</v>
      </c>
      <c r="E88" s="3"/>
      <c r="F88" s="3"/>
      <c r="G88" s="3"/>
      <c r="H88" s="3"/>
    </row>
    <row r="89" spans="1:10" x14ac:dyDescent="0.25">
      <c r="A89" s="1" t="s">
        <v>268</v>
      </c>
      <c r="B89" s="98"/>
      <c r="C89" s="5"/>
      <c r="D89" s="150">
        <v>900</v>
      </c>
      <c r="E89" s="3"/>
      <c r="F89" s="3"/>
      <c r="G89" s="3"/>
      <c r="H89" s="3"/>
    </row>
    <row r="90" spans="1:10" x14ac:dyDescent="0.25">
      <c r="A90" s="1" t="s">
        <v>269</v>
      </c>
      <c r="B90" s="98"/>
      <c r="C90" s="5"/>
      <c r="D90" s="150">
        <v>1556</v>
      </c>
      <c r="E90" s="3"/>
      <c r="F90" s="3"/>
      <c r="G90" s="3"/>
      <c r="H90" s="3"/>
    </row>
    <row r="91" spans="1:10" x14ac:dyDescent="0.25">
      <c r="A91" s="1" t="s">
        <v>270</v>
      </c>
      <c r="B91" s="98"/>
      <c r="C91" s="5"/>
      <c r="D91" s="150">
        <v>1592</v>
      </c>
      <c r="E91" s="3"/>
      <c r="F91" s="3"/>
      <c r="G91" s="3"/>
      <c r="H91" s="3"/>
    </row>
    <row r="92" spans="1:10" x14ac:dyDescent="0.25">
      <c r="A92" s="1" t="s">
        <v>271</v>
      </c>
      <c r="B92" s="98"/>
      <c r="C92" s="5"/>
      <c r="D92" s="150">
        <v>1266</v>
      </c>
      <c r="E92" s="3"/>
      <c r="F92" s="3"/>
      <c r="G92" s="3"/>
      <c r="H92" s="3"/>
    </row>
    <row r="93" spans="1:10" x14ac:dyDescent="0.25">
      <c r="A93" s="1" t="s">
        <v>210</v>
      </c>
      <c r="B93" s="98"/>
      <c r="C93" s="5"/>
      <c r="D93" s="169">
        <v>0.45297191378184193</v>
      </c>
      <c r="E93" s="3"/>
      <c r="F93" s="3"/>
      <c r="G93" s="3"/>
      <c r="H93" s="3"/>
    </row>
    <row r="94" spans="1:10" x14ac:dyDescent="0.25">
      <c r="A94" s="149" t="s">
        <v>209</v>
      </c>
      <c r="B94" s="98"/>
      <c r="C94" s="5" t="s">
        <v>243</v>
      </c>
      <c r="D94" s="144"/>
      <c r="E94" s="3"/>
      <c r="F94" s="3"/>
      <c r="G94" s="3"/>
      <c r="H94" s="3"/>
    </row>
    <row r="95" spans="1:10" x14ac:dyDescent="0.25">
      <c r="A95" s="149" t="s">
        <v>35</v>
      </c>
      <c r="B95" s="98"/>
      <c r="C95" s="5" t="s">
        <v>243</v>
      </c>
      <c r="D95" s="144"/>
      <c r="E95" s="3"/>
      <c r="F95" s="3"/>
      <c r="G95" s="3"/>
      <c r="H95" s="3"/>
    </row>
    <row r="96" spans="1:10" x14ac:dyDescent="0.25">
      <c r="A96" s="149" t="s">
        <v>36</v>
      </c>
      <c r="B96" s="98"/>
      <c r="C96" s="5" t="s">
        <v>243</v>
      </c>
      <c r="D96" s="3"/>
      <c r="E96" s="3"/>
      <c r="F96" s="3"/>
      <c r="G96" s="3"/>
      <c r="H96" s="3"/>
    </row>
    <row r="97" spans="1:10" x14ac:dyDescent="0.25">
      <c r="A97" s="149" t="s">
        <v>242</v>
      </c>
      <c r="B97" s="98"/>
      <c r="C97" s="5" t="s">
        <v>243</v>
      </c>
      <c r="D97" s="3"/>
      <c r="E97" s="3"/>
      <c r="F97" s="3"/>
      <c r="G97" s="3"/>
      <c r="H97" s="3"/>
    </row>
    <row r="98" spans="1:10" x14ac:dyDescent="0.25">
      <c r="A98" s="149" t="s">
        <v>37</v>
      </c>
      <c r="B98" s="98"/>
      <c r="C98" s="5" t="s">
        <v>243</v>
      </c>
      <c r="D98" s="3"/>
      <c r="E98" s="3"/>
      <c r="F98" s="3"/>
      <c r="G98" s="3"/>
      <c r="H98" s="3"/>
    </row>
    <row r="99" spans="1:10" ht="15" customHeight="1" x14ac:dyDescent="0.25">
      <c r="A99" s="149" t="s">
        <v>38</v>
      </c>
      <c r="B99" s="98"/>
      <c r="C99" s="5" t="s">
        <v>243</v>
      </c>
      <c r="D99" s="144"/>
      <c r="E99" s="3"/>
      <c r="F99" s="3"/>
      <c r="G99" s="3"/>
      <c r="H99" s="3"/>
    </row>
    <row r="100" spans="1:10" x14ac:dyDescent="0.25">
      <c r="A100" s="149" t="s">
        <v>212</v>
      </c>
      <c r="B100" s="98"/>
      <c r="C100" s="5" t="s">
        <v>243</v>
      </c>
      <c r="D100" s="144"/>
      <c r="E100" s="3"/>
      <c r="F100" s="3"/>
      <c r="G100" s="3"/>
      <c r="H100" s="3"/>
    </row>
    <row r="101" spans="1:10" x14ac:dyDescent="0.25">
      <c r="A101" s="149" t="s">
        <v>211</v>
      </c>
      <c r="B101" s="98"/>
      <c r="C101" s="5" t="s">
        <v>243</v>
      </c>
      <c r="D101" s="144"/>
      <c r="E101" s="3"/>
      <c r="F101" s="3"/>
      <c r="G101" s="3"/>
      <c r="H101" s="3"/>
    </row>
    <row r="102" spans="1:10" x14ac:dyDescent="0.25">
      <c r="B102" s="75"/>
      <c r="C102" s="5"/>
      <c r="D102" s="3"/>
      <c r="E102" s="3"/>
      <c r="F102" s="3"/>
      <c r="G102" s="3"/>
      <c r="H102" s="3"/>
    </row>
    <row r="103" spans="1:10" ht="15" customHeight="1" x14ac:dyDescent="0.25">
      <c r="A103" s="155" t="s">
        <v>30</v>
      </c>
      <c r="B103" s="152" t="s">
        <v>224</v>
      </c>
      <c r="C103" s="152" t="s">
        <v>260</v>
      </c>
      <c r="D103" s="153" t="s">
        <v>259</v>
      </c>
      <c r="E103" s="153" t="s">
        <v>258</v>
      </c>
      <c r="F103" s="153" t="s">
        <v>39</v>
      </c>
      <c r="G103" s="153" t="s">
        <v>40</v>
      </c>
      <c r="H103" s="153" t="s">
        <v>41</v>
      </c>
    </row>
    <row r="104" spans="1:10" ht="30.75" customHeight="1" x14ac:dyDescent="0.25">
      <c r="A104" s="155"/>
      <c r="B104" s="152"/>
      <c r="C104" s="152"/>
      <c r="D104" s="153"/>
      <c r="E104" s="154"/>
      <c r="F104" s="154"/>
      <c r="G104" s="154"/>
      <c r="H104" s="154"/>
    </row>
    <row r="105" spans="1:10" x14ac:dyDescent="0.25">
      <c r="A105" s="1" t="s">
        <v>249</v>
      </c>
      <c r="B105" s="127">
        <v>47.25</v>
      </c>
      <c r="C105" s="86">
        <f>AVERAGE(D105:H105)-STDEV(D105:H105)</f>
        <v>22.064971157455595</v>
      </c>
      <c r="D105" s="137" t="s">
        <v>133</v>
      </c>
      <c r="F105">
        <v>45</v>
      </c>
      <c r="G105">
        <v>26</v>
      </c>
      <c r="I105">
        <v>1.05</v>
      </c>
      <c r="J105" t="s">
        <v>274</v>
      </c>
    </row>
    <row r="106" spans="1:10" x14ac:dyDescent="0.25">
      <c r="A106" s="128" t="s">
        <v>250</v>
      </c>
      <c r="B106" s="129">
        <v>0.74711538461538463</v>
      </c>
      <c r="C106" s="130">
        <f>AVERAGE(D106:H106)-STDEV(D106:H106)</f>
        <v>0.70490042367991845</v>
      </c>
      <c r="D106" s="137" t="s">
        <v>133</v>
      </c>
      <c r="E106" s="131"/>
      <c r="F106" s="131">
        <v>0.71153846153846156</v>
      </c>
      <c r="G106" s="131">
        <v>0.74358974358974361</v>
      </c>
      <c r="I106">
        <v>1.05</v>
      </c>
    </row>
    <row r="107" spans="1:10" x14ac:dyDescent="0.25">
      <c r="A107" s="1" t="s">
        <v>251</v>
      </c>
      <c r="B107" s="127">
        <v>34.65</v>
      </c>
      <c r="C107" s="86">
        <f t="shared" ref="C107:C110" si="13">AVERAGE(D107:H107)-STDEV(D107:H107)</f>
        <v>32.171572875253808</v>
      </c>
      <c r="D107" s="137" t="s">
        <v>133</v>
      </c>
      <c r="F107">
        <v>33</v>
      </c>
      <c r="G107">
        <v>37</v>
      </c>
      <c r="I107">
        <v>1.05</v>
      </c>
    </row>
    <row r="108" spans="1:10" x14ac:dyDescent="0.25">
      <c r="A108" s="1" t="s">
        <v>252</v>
      </c>
      <c r="B108" s="132">
        <v>0.86624999999999996</v>
      </c>
      <c r="C108" s="82">
        <f t="shared" si="13"/>
        <v>0.82164692560781516</v>
      </c>
      <c r="D108" s="137" t="s">
        <v>133</v>
      </c>
      <c r="E108" s="124"/>
      <c r="F108" s="124">
        <v>0.82499999999999996</v>
      </c>
      <c r="G108" s="124">
        <v>0.82222222222222219</v>
      </c>
      <c r="I108">
        <v>1.05</v>
      </c>
    </row>
    <row r="109" spans="1:10" x14ac:dyDescent="0.25">
      <c r="A109" s="1" t="s">
        <v>253</v>
      </c>
      <c r="B109" s="127">
        <v>35.700000000000003</v>
      </c>
      <c r="C109" s="86">
        <f t="shared" si="13"/>
        <v>32.964466094067262</v>
      </c>
      <c r="D109" s="137" t="s">
        <v>133</v>
      </c>
      <c r="F109">
        <v>34</v>
      </c>
      <c r="G109">
        <v>39</v>
      </c>
      <c r="I109">
        <v>1.05</v>
      </c>
    </row>
    <row r="110" spans="1:10" x14ac:dyDescent="0.25">
      <c r="A110" s="1" t="s">
        <v>254</v>
      </c>
      <c r="B110" s="132">
        <v>0.89249999999999996</v>
      </c>
      <c r="C110" s="82">
        <f t="shared" si="13"/>
        <v>0.84654822031355759</v>
      </c>
      <c r="D110" s="137" t="s">
        <v>133</v>
      </c>
      <c r="E110" s="124"/>
      <c r="F110" s="124">
        <v>0.85</v>
      </c>
      <c r="G110" s="124">
        <v>0.8666666666666667</v>
      </c>
      <c r="I110">
        <v>1.05</v>
      </c>
    </row>
    <row r="111" spans="1:10" ht="30" x14ac:dyDescent="0.25">
      <c r="A111" s="1" t="s">
        <v>255</v>
      </c>
      <c r="B111" s="127">
        <v>77.7</v>
      </c>
      <c r="C111" s="86">
        <f>AVERAGE(D111:H111)-STDEV(D111:H111)</f>
        <v>54.686291501015241</v>
      </c>
      <c r="D111" s="137" t="s">
        <v>133</v>
      </c>
      <c r="F111">
        <v>74</v>
      </c>
      <c r="G111">
        <v>58</v>
      </c>
      <c r="I111">
        <v>1.05</v>
      </c>
    </row>
    <row r="112" spans="1:10" ht="30" x14ac:dyDescent="0.25">
      <c r="A112" s="128" t="s">
        <v>256</v>
      </c>
      <c r="B112" s="129">
        <v>0.74711538461538463</v>
      </c>
      <c r="C112" s="130">
        <f>AVERAGE(D112:H112)-STDEV(D112:H112)</f>
        <v>0.71196917677716498</v>
      </c>
      <c r="D112" s="137" t="s">
        <v>133</v>
      </c>
      <c r="E112" s="131">
        <v>0.77300000000000002</v>
      </c>
      <c r="F112" s="131">
        <v>0.71153846153846156</v>
      </c>
      <c r="G112" s="131">
        <v>0.74358974358974361</v>
      </c>
      <c r="I112">
        <v>1.05</v>
      </c>
    </row>
    <row r="114" spans="1:1" ht="30" x14ac:dyDescent="0.25">
      <c r="A114" s="1" t="s">
        <v>213</v>
      </c>
    </row>
    <row r="115" spans="1:1" ht="30" x14ac:dyDescent="0.25">
      <c r="A115" s="123" t="s">
        <v>264</v>
      </c>
    </row>
  </sheetData>
  <mergeCells count="40">
    <mergeCell ref="H1:H2"/>
    <mergeCell ref="G1:G2"/>
    <mergeCell ref="F1:F2"/>
    <mergeCell ref="E1:E2"/>
    <mergeCell ref="A1:A2"/>
    <mergeCell ref="C1:C2"/>
    <mergeCell ref="B1:B2"/>
    <mergeCell ref="D1:D2"/>
    <mergeCell ref="A59:A60"/>
    <mergeCell ref="A103:A104"/>
    <mergeCell ref="E22:E23"/>
    <mergeCell ref="B22:B23"/>
    <mergeCell ref="B59:B60"/>
    <mergeCell ref="B103:B104"/>
    <mergeCell ref="C103:C104"/>
    <mergeCell ref="D103:D104"/>
    <mergeCell ref="E103:E104"/>
    <mergeCell ref="C59:C60"/>
    <mergeCell ref="D59:D60"/>
    <mergeCell ref="E59:E60"/>
    <mergeCell ref="A85:A86"/>
    <mergeCell ref="B85:B86"/>
    <mergeCell ref="A22:A23"/>
    <mergeCell ref="C22:C23"/>
    <mergeCell ref="G103:G104"/>
    <mergeCell ref="G22:G23"/>
    <mergeCell ref="H22:H23"/>
    <mergeCell ref="F85:F86"/>
    <mergeCell ref="G85:G86"/>
    <mergeCell ref="H85:H86"/>
    <mergeCell ref="F59:F60"/>
    <mergeCell ref="G59:G60"/>
    <mergeCell ref="H59:H60"/>
    <mergeCell ref="H103:H104"/>
    <mergeCell ref="F22:F23"/>
    <mergeCell ref="C85:C86"/>
    <mergeCell ref="D85:D86"/>
    <mergeCell ref="E85:E86"/>
    <mergeCell ref="F103:F104"/>
    <mergeCell ref="D22:D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0"/>
  <sheetViews>
    <sheetView topLeftCell="A7" workbookViewId="0">
      <selection activeCell="B17" sqref="B17"/>
    </sheetView>
  </sheetViews>
  <sheetFormatPr defaultRowHeight="15" x14ac:dyDescent="0.25"/>
  <cols>
    <col min="1" max="1" width="49.7109375" customWidth="1"/>
    <col min="2" max="2" width="39.140625" style="1" customWidth="1"/>
    <col min="3" max="3" width="9.7109375" customWidth="1"/>
    <col min="4" max="4" width="7.42578125" customWidth="1"/>
    <col min="5" max="5" width="8.140625" customWidth="1"/>
    <col min="6" max="6" width="8.5703125" customWidth="1"/>
    <col min="7" max="7" width="8" customWidth="1"/>
    <col min="8" max="8" width="8.140625" customWidth="1"/>
    <col min="9" max="9" width="7.5703125" customWidth="1"/>
    <col min="10" max="11" width="7.85546875" customWidth="1"/>
  </cols>
  <sheetData>
    <row r="1" spans="1:11" ht="21.75" thickBot="1" x14ac:dyDescent="0.3">
      <c r="A1" s="161" t="s">
        <v>100</v>
      </c>
      <c r="B1" s="161"/>
      <c r="C1" s="161"/>
      <c r="D1" s="161"/>
      <c r="E1" s="161"/>
      <c r="F1" s="161"/>
      <c r="G1" s="161"/>
      <c r="H1" s="161"/>
      <c r="I1" s="161"/>
      <c r="J1" s="161"/>
      <c r="K1" s="161"/>
    </row>
    <row r="2" spans="1:11" ht="60.75" thickBot="1" x14ac:dyDescent="0.3">
      <c r="A2" s="17" t="s">
        <v>101</v>
      </c>
      <c r="B2" s="17" t="s">
        <v>102</v>
      </c>
      <c r="C2" s="18" t="s">
        <v>103</v>
      </c>
      <c r="D2" s="18" t="s">
        <v>104</v>
      </c>
      <c r="E2" s="18" t="s">
        <v>39</v>
      </c>
      <c r="F2" s="18" t="s">
        <v>40</v>
      </c>
      <c r="G2" s="18" t="s">
        <v>41</v>
      </c>
      <c r="H2" s="18" t="s">
        <v>42</v>
      </c>
      <c r="I2" s="18" t="s">
        <v>43</v>
      </c>
      <c r="J2" s="18" t="s">
        <v>105</v>
      </c>
      <c r="K2" s="18" t="s">
        <v>106</v>
      </c>
    </row>
    <row r="3" spans="1:11" ht="15.75" thickBot="1" x14ac:dyDescent="0.3">
      <c r="A3" s="156" t="s">
        <v>107</v>
      </c>
      <c r="B3" s="157"/>
      <c r="C3" s="158"/>
      <c r="D3" s="159"/>
      <c r="E3" s="159"/>
      <c r="F3" s="159"/>
      <c r="G3" s="159"/>
      <c r="H3" s="159"/>
      <c r="I3" s="159"/>
      <c r="J3" s="159"/>
      <c r="K3" s="160"/>
    </row>
    <row r="4" spans="1:11" ht="49.5" thickTop="1" thickBot="1" x14ac:dyDescent="0.3">
      <c r="A4" s="19" t="s">
        <v>108</v>
      </c>
      <c r="B4" s="20" t="s">
        <v>109</v>
      </c>
      <c r="C4" s="21" t="s">
        <v>110</v>
      </c>
      <c r="D4" s="22" t="s">
        <v>111</v>
      </c>
      <c r="E4" s="23">
        <v>0.72899999999999998</v>
      </c>
      <c r="F4" s="24" t="s">
        <v>112</v>
      </c>
      <c r="G4" s="24" t="s">
        <v>113</v>
      </c>
      <c r="H4" s="24" t="s">
        <v>114</v>
      </c>
      <c r="I4" s="24" t="s">
        <v>115</v>
      </c>
      <c r="J4" s="24" t="s">
        <v>116</v>
      </c>
      <c r="K4" s="25">
        <f t="shared" ref="K4:K23" si="0">AVERAGE(E4:J4)</f>
        <v>0.72899999999999998</v>
      </c>
    </row>
    <row r="5" spans="1:11" ht="61.5" thickTop="1" thickBot="1" x14ac:dyDescent="0.3">
      <c r="A5" s="19" t="s">
        <v>117</v>
      </c>
      <c r="B5" s="20" t="s">
        <v>118</v>
      </c>
      <c r="C5" s="26" t="s">
        <v>119</v>
      </c>
      <c r="D5" s="27" t="s">
        <v>120</v>
      </c>
      <c r="E5" s="28">
        <v>0.69599999999999995</v>
      </c>
      <c r="F5" s="27" t="s">
        <v>121</v>
      </c>
      <c r="G5" s="27" t="s">
        <v>122</v>
      </c>
      <c r="H5" s="27" t="s">
        <v>123</v>
      </c>
      <c r="I5" s="27" t="s">
        <v>124</v>
      </c>
      <c r="J5" s="27" t="s">
        <v>125</v>
      </c>
      <c r="K5" s="25">
        <f>AVERAGE(E5:J5)</f>
        <v>0.69599999999999995</v>
      </c>
    </row>
    <row r="6" spans="1:11" ht="37.5" thickTop="1" thickBot="1" x14ac:dyDescent="0.3">
      <c r="A6" s="29" t="s">
        <v>126</v>
      </c>
      <c r="B6" s="20" t="s">
        <v>127</v>
      </c>
      <c r="C6" s="30" t="s">
        <v>128</v>
      </c>
      <c r="D6" s="31" t="s">
        <v>129</v>
      </c>
      <c r="E6" s="32">
        <v>0.73099999999999998</v>
      </c>
      <c r="F6" s="33">
        <v>0.75700000000000001</v>
      </c>
      <c r="G6" s="33">
        <v>0.80100000000000005</v>
      </c>
      <c r="H6" s="33">
        <v>0.752</v>
      </c>
      <c r="I6" s="33">
        <v>0.78700000000000003</v>
      </c>
      <c r="J6" s="33">
        <v>0.77100000000000002</v>
      </c>
      <c r="K6" s="25">
        <f>AVERAGE(E6:J6)</f>
        <v>0.76650000000000007</v>
      </c>
    </row>
    <row r="7" spans="1:11" ht="37.5" thickTop="1" thickBot="1" x14ac:dyDescent="0.3">
      <c r="A7" s="29" t="s">
        <v>130</v>
      </c>
      <c r="B7" s="20" t="s">
        <v>131</v>
      </c>
      <c r="C7" s="21" t="s">
        <v>120</v>
      </c>
      <c r="D7" s="22" t="s">
        <v>132</v>
      </c>
      <c r="E7" s="23" t="s">
        <v>133</v>
      </c>
      <c r="F7" s="34">
        <v>0.63</v>
      </c>
      <c r="G7" s="34">
        <v>0.61799999999999999</v>
      </c>
      <c r="H7" s="34">
        <v>0.64500000000000002</v>
      </c>
      <c r="I7" s="34">
        <v>0.65500000000000003</v>
      </c>
      <c r="J7" s="34">
        <v>0.625</v>
      </c>
      <c r="K7" s="25">
        <f>AVERAGE(F7:J7)</f>
        <v>0.63460000000000005</v>
      </c>
    </row>
    <row r="8" spans="1:11" ht="37.5" thickTop="1" thickBot="1" x14ac:dyDescent="0.3">
      <c r="A8" s="35" t="s">
        <v>134</v>
      </c>
      <c r="B8" s="20" t="s">
        <v>135</v>
      </c>
      <c r="C8" s="36" t="s">
        <v>136</v>
      </c>
      <c r="D8" s="37" t="s">
        <v>137</v>
      </c>
      <c r="E8" s="38">
        <v>754</v>
      </c>
      <c r="F8" s="39">
        <v>558</v>
      </c>
      <c r="G8" s="39">
        <v>585</v>
      </c>
      <c r="H8" s="39">
        <v>486</v>
      </c>
      <c r="I8" s="39">
        <v>463</v>
      </c>
      <c r="J8" s="39">
        <v>422</v>
      </c>
      <c r="K8" s="39">
        <f t="shared" si="0"/>
        <v>544.66666666666663</v>
      </c>
    </row>
    <row r="9" spans="1:11" ht="37.5" thickTop="1" thickBot="1" x14ac:dyDescent="0.3">
      <c r="A9" s="35" t="s">
        <v>138</v>
      </c>
      <c r="B9" s="20" t="s">
        <v>139</v>
      </c>
      <c r="C9" s="40" t="s">
        <v>140</v>
      </c>
      <c r="D9" s="41" t="s">
        <v>136</v>
      </c>
      <c r="E9" s="40" t="s">
        <v>133</v>
      </c>
      <c r="F9" s="42">
        <v>341</v>
      </c>
      <c r="G9" s="42">
        <v>307</v>
      </c>
      <c r="H9" s="42">
        <v>276</v>
      </c>
      <c r="I9" s="42">
        <v>293</v>
      </c>
      <c r="J9" s="42">
        <v>260</v>
      </c>
      <c r="K9" s="39">
        <f>AVERAGE(F9:J9)</f>
        <v>295.39999999999998</v>
      </c>
    </row>
    <row r="10" spans="1:11" ht="48.75" thickTop="1" thickBot="1" x14ac:dyDescent="0.3">
      <c r="A10" s="49" t="s">
        <v>141</v>
      </c>
      <c r="B10" s="50" t="s">
        <v>142</v>
      </c>
      <c r="C10" s="51" t="s">
        <v>143</v>
      </c>
      <c r="D10" s="52" t="s">
        <v>144</v>
      </c>
      <c r="E10" s="51" t="s">
        <v>133</v>
      </c>
      <c r="F10" s="53">
        <v>305</v>
      </c>
      <c r="G10" s="53">
        <v>243</v>
      </c>
      <c r="H10" s="53">
        <v>217</v>
      </c>
      <c r="I10" s="53">
        <v>217</v>
      </c>
      <c r="J10" s="53">
        <v>193</v>
      </c>
      <c r="K10" s="53">
        <f>AVERAGE(F10:J10)</f>
        <v>235</v>
      </c>
    </row>
    <row r="11" spans="1:11" ht="33" thickTop="1" thickBot="1" x14ac:dyDescent="0.3">
      <c r="A11" s="49" t="s">
        <v>145</v>
      </c>
      <c r="B11" s="50" t="s">
        <v>146</v>
      </c>
      <c r="C11" s="54" t="s">
        <v>147</v>
      </c>
      <c r="D11" s="55" t="s">
        <v>136</v>
      </c>
      <c r="E11" s="56">
        <v>310</v>
      </c>
      <c r="F11" s="57">
        <v>372</v>
      </c>
      <c r="G11" s="57">
        <v>292</v>
      </c>
      <c r="H11" s="57">
        <v>244</v>
      </c>
      <c r="I11" s="57">
        <v>332</v>
      </c>
      <c r="J11" s="57">
        <v>400</v>
      </c>
      <c r="K11" s="58">
        <f t="shared" si="0"/>
        <v>325</v>
      </c>
    </row>
    <row r="12" spans="1:11" ht="16.5" thickBot="1" x14ac:dyDescent="0.3">
      <c r="A12" s="162" t="s">
        <v>148</v>
      </c>
      <c r="B12" s="163"/>
      <c r="C12" s="164"/>
      <c r="D12" s="165"/>
      <c r="E12" s="165"/>
      <c r="F12" s="165"/>
      <c r="G12" s="165"/>
      <c r="H12" s="165"/>
      <c r="I12" s="165"/>
      <c r="J12" s="165"/>
      <c r="K12" s="166"/>
    </row>
    <row r="13" spans="1:11" ht="48.75" thickTop="1" thickBot="1" x14ac:dyDescent="0.3">
      <c r="A13" s="49" t="s">
        <v>149</v>
      </c>
      <c r="B13" s="50" t="s">
        <v>150</v>
      </c>
      <c r="C13" s="59" t="s">
        <v>151</v>
      </c>
      <c r="D13" s="58" t="s">
        <v>151</v>
      </c>
      <c r="E13" s="59" t="s">
        <v>133</v>
      </c>
      <c r="F13" s="60">
        <v>1</v>
      </c>
      <c r="G13" s="60">
        <v>1</v>
      </c>
      <c r="H13" s="60">
        <v>1</v>
      </c>
      <c r="I13" s="60">
        <v>1</v>
      </c>
      <c r="J13" s="60">
        <v>1</v>
      </c>
      <c r="K13" s="60">
        <f>AVERAGE(F13:J13)</f>
        <v>1</v>
      </c>
    </row>
    <row r="14" spans="1:11" ht="48.75" thickTop="1" thickBot="1" x14ac:dyDescent="0.3">
      <c r="A14" s="49" t="s">
        <v>152</v>
      </c>
      <c r="B14" s="50" t="s">
        <v>153</v>
      </c>
      <c r="C14" s="61" t="s">
        <v>151</v>
      </c>
      <c r="D14" s="62" t="s">
        <v>151</v>
      </c>
      <c r="E14" s="61" t="s">
        <v>133</v>
      </c>
      <c r="F14" s="63">
        <v>1</v>
      </c>
      <c r="G14" s="63">
        <v>1</v>
      </c>
      <c r="H14" s="63">
        <v>0.91700000000000004</v>
      </c>
      <c r="I14" s="63">
        <v>0.93300000000000005</v>
      </c>
      <c r="J14" s="63">
        <v>0.875</v>
      </c>
      <c r="K14" s="60">
        <f>AVERAGE(F14:J14)</f>
        <v>0.94499999999999995</v>
      </c>
    </row>
    <row r="15" spans="1:11" ht="159" thickTop="1" thickBot="1" x14ac:dyDescent="0.3">
      <c r="A15" s="49" t="s">
        <v>154</v>
      </c>
      <c r="B15" s="50" t="s">
        <v>155</v>
      </c>
      <c r="C15" s="59" t="s">
        <v>132</v>
      </c>
      <c r="D15" s="58" t="s">
        <v>156</v>
      </c>
      <c r="E15" s="64">
        <v>0.72899999999999998</v>
      </c>
      <c r="F15" s="60" t="s">
        <v>157</v>
      </c>
      <c r="G15" s="60" t="s">
        <v>158</v>
      </c>
      <c r="H15" s="60" t="s">
        <v>159</v>
      </c>
      <c r="I15" s="60" t="s">
        <v>160</v>
      </c>
      <c r="J15" s="60" t="s">
        <v>161</v>
      </c>
      <c r="K15" s="65">
        <f>AVERAGE(E15:J15)</f>
        <v>0.72899999999999998</v>
      </c>
    </row>
    <row r="16" spans="1:11" ht="48.75" thickTop="1" thickBot="1" x14ac:dyDescent="0.3">
      <c r="A16" s="49" t="s">
        <v>162</v>
      </c>
      <c r="B16" s="50" t="s">
        <v>163</v>
      </c>
      <c r="C16" s="61" t="s">
        <v>164</v>
      </c>
      <c r="D16" s="62" t="s">
        <v>165</v>
      </c>
      <c r="E16" s="66">
        <v>0.7</v>
      </c>
      <c r="F16" s="67">
        <v>0.67500000000000004</v>
      </c>
      <c r="G16" s="67">
        <v>0.64500000000000002</v>
      </c>
      <c r="H16" s="67">
        <v>0.61899999999999999</v>
      </c>
      <c r="I16" s="67">
        <v>0.59299999999999997</v>
      </c>
      <c r="J16" s="67">
        <v>0.57499999999999996</v>
      </c>
      <c r="K16" s="65">
        <f t="shared" si="0"/>
        <v>0.63450000000000006</v>
      </c>
    </row>
    <row r="17" spans="1:11" ht="48.75" thickTop="1" thickBot="1" x14ac:dyDescent="0.3">
      <c r="A17" s="49" t="s">
        <v>166</v>
      </c>
      <c r="B17" s="50" t="s">
        <v>167</v>
      </c>
      <c r="C17" s="59" t="s">
        <v>168</v>
      </c>
      <c r="D17" s="58" t="s">
        <v>128</v>
      </c>
      <c r="E17" s="68">
        <v>0.80900000000000005</v>
      </c>
      <c r="F17" s="69">
        <v>0.78</v>
      </c>
      <c r="G17" s="69">
        <v>0.79500000000000004</v>
      </c>
      <c r="H17" s="69">
        <v>0.77700000000000002</v>
      </c>
      <c r="I17" s="69">
        <v>0.78</v>
      </c>
      <c r="J17" s="69">
        <v>0.79</v>
      </c>
      <c r="K17" s="65">
        <f t="shared" si="0"/>
        <v>0.78849999999999998</v>
      </c>
    </row>
    <row r="18" spans="1:11" ht="48.75" thickTop="1" thickBot="1" x14ac:dyDescent="0.3">
      <c r="A18" s="49" t="s">
        <v>169</v>
      </c>
      <c r="B18" s="50" t="s">
        <v>170</v>
      </c>
      <c r="C18" s="61" t="s">
        <v>171</v>
      </c>
      <c r="D18" s="62" t="s">
        <v>172</v>
      </c>
      <c r="E18" s="66">
        <v>0.628</v>
      </c>
      <c r="F18" s="67">
        <v>0.623</v>
      </c>
      <c r="G18" s="67">
        <v>0.64100000000000001</v>
      </c>
      <c r="H18" s="67">
        <v>0.61199999999999999</v>
      </c>
      <c r="I18" s="67">
        <v>0.58199999999999996</v>
      </c>
      <c r="J18" s="67">
        <v>0.55300000000000005</v>
      </c>
      <c r="K18" s="65">
        <f t="shared" si="0"/>
        <v>0.60649999999999993</v>
      </c>
    </row>
    <row r="19" spans="1:11" ht="64.5" thickTop="1" thickBot="1" x14ac:dyDescent="0.3">
      <c r="A19" s="49" t="s">
        <v>173</v>
      </c>
      <c r="B19" s="50" t="s">
        <v>174</v>
      </c>
      <c r="C19" s="59" t="s">
        <v>110</v>
      </c>
      <c r="D19" s="58" t="s">
        <v>111</v>
      </c>
      <c r="E19" s="68">
        <v>0.70299999999999996</v>
      </c>
      <c r="F19" s="65">
        <v>0.72699999999999998</v>
      </c>
      <c r="G19" s="65">
        <v>0.76100000000000001</v>
      </c>
      <c r="H19" s="65">
        <v>0.75</v>
      </c>
      <c r="I19" s="65">
        <v>0.72799999999999998</v>
      </c>
      <c r="J19" s="65">
        <v>0.69</v>
      </c>
      <c r="K19" s="65">
        <f t="shared" si="0"/>
        <v>0.72650000000000003</v>
      </c>
    </row>
    <row r="20" spans="1:11" ht="143.25" thickTop="1" thickBot="1" x14ac:dyDescent="0.3">
      <c r="A20" s="49" t="s">
        <v>175</v>
      </c>
      <c r="B20" s="50" t="s">
        <v>176</v>
      </c>
      <c r="C20" s="61" t="s">
        <v>177</v>
      </c>
      <c r="D20" s="62" t="s">
        <v>171</v>
      </c>
      <c r="E20" s="66">
        <v>0.51700000000000002</v>
      </c>
      <c r="F20" s="67">
        <v>0.498</v>
      </c>
      <c r="G20" s="67">
        <v>0.53100000000000003</v>
      </c>
      <c r="H20" s="67">
        <v>0.57299999999999995</v>
      </c>
      <c r="I20" s="67">
        <v>0.53</v>
      </c>
      <c r="J20" s="67">
        <v>0.58199999999999996</v>
      </c>
      <c r="K20" s="65">
        <f t="shared" si="0"/>
        <v>0.53849999999999998</v>
      </c>
    </row>
    <row r="21" spans="1:11" ht="97.5" thickTop="1" thickBot="1" x14ac:dyDescent="0.3">
      <c r="A21" s="35" t="s">
        <v>178</v>
      </c>
      <c r="B21" s="20" t="s">
        <v>176</v>
      </c>
      <c r="C21" s="45" t="s">
        <v>177</v>
      </c>
      <c r="D21" s="44" t="s">
        <v>171</v>
      </c>
      <c r="E21" s="46">
        <v>0.51400000000000001</v>
      </c>
      <c r="F21" s="25">
        <v>0.50700000000000001</v>
      </c>
      <c r="G21" s="25">
        <v>0.51800000000000002</v>
      </c>
      <c r="H21" s="25">
        <v>0.61499999999999999</v>
      </c>
      <c r="I21" s="25">
        <v>0.54600000000000004</v>
      </c>
      <c r="J21" s="25">
        <v>0.502</v>
      </c>
      <c r="K21" s="25">
        <f t="shared" si="0"/>
        <v>0.53366666666666662</v>
      </c>
    </row>
    <row r="22" spans="1:11" ht="15.75" thickBot="1" x14ac:dyDescent="0.3">
      <c r="A22" s="156" t="s">
        <v>179</v>
      </c>
      <c r="B22" s="157"/>
      <c r="C22" s="158"/>
      <c r="D22" s="159"/>
      <c r="E22" s="159"/>
      <c r="F22" s="159"/>
      <c r="G22" s="159"/>
      <c r="H22" s="159"/>
      <c r="I22" s="159"/>
      <c r="J22" s="159"/>
      <c r="K22" s="160"/>
    </row>
    <row r="23" spans="1:11" ht="25.5" thickTop="1" thickBot="1" x14ac:dyDescent="0.3">
      <c r="A23" s="35" t="s">
        <v>2</v>
      </c>
      <c r="B23" s="20" t="s">
        <v>180</v>
      </c>
      <c r="C23" s="30" t="s">
        <v>181</v>
      </c>
      <c r="D23" s="31" t="s">
        <v>182</v>
      </c>
      <c r="E23" s="43">
        <v>3559</v>
      </c>
      <c r="F23" s="42">
        <v>3664</v>
      </c>
      <c r="G23" s="42">
        <v>3956</v>
      </c>
      <c r="H23" s="42">
        <v>4051</v>
      </c>
      <c r="I23" s="42">
        <v>4096</v>
      </c>
      <c r="J23" s="42">
        <v>4203</v>
      </c>
      <c r="K23" s="39">
        <f t="shared" si="0"/>
        <v>3921.5</v>
      </c>
    </row>
    <row r="24" spans="1:11" ht="73.5" thickTop="1" thickBot="1" x14ac:dyDescent="0.3">
      <c r="A24" s="35" t="s">
        <v>183</v>
      </c>
      <c r="B24" s="20" t="s">
        <v>184</v>
      </c>
      <c r="C24" s="45" t="s">
        <v>185</v>
      </c>
      <c r="D24" s="44" t="s">
        <v>186</v>
      </c>
      <c r="E24" s="45">
        <v>457</v>
      </c>
      <c r="F24" s="44" t="s">
        <v>187</v>
      </c>
      <c r="G24" s="44" t="s">
        <v>188</v>
      </c>
      <c r="H24" s="44" t="s">
        <v>189</v>
      </c>
      <c r="I24" s="44" t="s">
        <v>190</v>
      </c>
      <c r="J24" s="44" t="s">
        <v>191</v>
      </c>
      <c r="K24" s="44">
        <f>AVERAGE(E24:J24)</f>
        <v>457</v>
      </c>
    </row>
    <row r="25" spans="1:11" x14ac:dyDescent="0.25">
      <c r="A25" t="s">
        <v>100</v>
      </c>
    </row>
    <row r="26" spans="1:11" x14ac:dyDescent="0.25">
      <c r="A26" t="s">
        <v>192</v>
      </c>
    </row>
    <row r="28" spans="1:11" x14ac:dyDescent="0.25">
      <c r="A28" s="1"/>
      <c r="C28" s="47"/>
      <c r="D28" s="47"/>
      <c r="E28" s="47"/>
      <c r="F28" s="47"/>
      <c r="G28" s="47"/>
      <c r="H28" s="47"/>
      <c r="I28" s="47"/>
      <c r="J28" s="47"/>
      <c r="K28" s="47"/>
    </row>
    <row r="29" spans="1:11" x14ac:dyDescent="0.25">
      <c r="A29" s="1"/>
    </row>
    <row r="30" spans="1:11" x14ac:dyDescent="0.25">
      <c r="A30" s="1"/>
      <c r="C30" s="47"/>
      <c r="D30" s="47"/>
      <c r="E30" s="47"/>
      <c r="F30" s="47"/>
      <c r="G30" s="47"/>
      <c r="H30" s="47"/>
      <c r="I30" s="47"/>
      <c r="J30" s="47"/>
      <c r="K30" s="47"/>
    </row>
    <row r="32" spans="1:11" x14ac:dyDescent="0.25">
      <c r="C32" s="47"/>
      <c r="D32" s="47"/>
      <c r="E32" s="47"/>
      <c r="F32" s="47"/>
      <c r="G32" s="47"/>
      <c r="H32" s="47"/>
      <c r="I32" s="47"/>
      <c r="J32" s="47"/>
      <c r="K32" s="47"/>
    </row>
    <row r="34" spans="3:11" x14ac:dyDescent="0.25">
      <c r="C34" s="47"/>
      <c r="D34" s="47"/>
      <c r="E34" s="47"/>
      <c r="F34" s="47"/>
      <c r="G34" s="47"/>
      <c r="H34" s="47"/>
      <c r="I34" s="47"/>
      <c r="J34" s="47"/>
      <c r="K34" s="47"/>
    </row>
    <row r="36" spans="3:11" x14ac:dyDescent="0.25">
      <c r="C36" s="47"/>
      <c r="D36" s="47"/>
      <c r="E36" s="47"/>
      <c r="F36" s="47"/>
      <c r="G36" s="47"/>
      <c r="H36" s="47"/>
      <c r="I36" s="47"/>
      <c r="J36" s="47"/>
      <c r="K36" s="47"/>
    </row>
    <row r="38" spans="3:11" x14ac:dyDescent="0.25">
      <c r="C38" s="47"/>
      <c r="D38" s="47"/>
      <c r="E38" s="47"/>
      <c r="F38" s="47"/>
      <c r="G38" s="47"/>
      <c r="H38" s="47"/>
      <c r="I38" s="47"/>
      <c r="J38" s="47"/>
      <c r="K38" s="47"/>
    </row>
    <row r="40" spans="3:11" x14ac:dyDescent="0.25">
      <c r="C40" s="47"/>
      <c r="D40" s="47"/>
      <c r="E40" s="47"/>
      <c r="F40" s="47"/>
      <c r="G40" s="47"/>
      <c r="H40" s="47"/>
      <c r="I40" s="47"/>
      <c r="J40" s="47"/>
      <c r="K40" s="47"/>
    </row>
  </sheetData>
  <mergeCells count="7">
    <mergeCell ref="A22:B22"/>
    <mergeCell ref="C22:K22"/>
    <mergeCell ref="A1:K1"/>
    <mergeCell ref="A3:B3"/>
    <mergeCell ref="C3:K3"/>
    <mergeCell ref="A12:B12"/>
    <mergeCell ref="C12:K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C4" sqref="C4"/>
    </sheetView>
  </sheetViews>
  <sheetFormatPr defaultRowHeight="15" x14ac:dyDescent="0.25"/>
  <cols>
    <col min="1" max="1" width="16.28515625" customWidth="1"/>
    <col min="2" max="2" width="21.7109375" customWidth="1"/>
    <col min="3" max="3" width="33.140625" customWidth="1"/>
    <col min="4" max="6" width="20.140625" customWidth="1"/>
  </cols>
  <sheetData>
    <row r="1" spans="1:6" ht="30" x14ac:dyDescent="0.25">
      <c r="B1" s="7" t="s">
        <v>44</v>
      </c>
      <c r="C1" s="7" t="s">
        <v>45</v>
      </c>
      <c r="D1" s="7" t="s">
        <v>46</v>
      </c>
      <c r="E1" s="7" t="s">
        <v>47</v>
      </c>
      <c r="F1" s="7" t="s">
        <v>48</v>
      </c>
    </row>
    <row r="2" spans="1:6" ht="38.25" x14ac:dyDescent="0.25">
      <c r="A2" s="8" t="s">
        <v>49</v>
      </c>
      <c r="B2" s="9" t="s">
        <v>50</v>
      </c>
      <c r="C2" s="9" t="s">
        <v>51</v>
      </c>
      <c r="D2" s="10"/>
      <c r="E2" s="10"/>
      <c r="F2" s="10"/>
    </row>
    <row r="3" spans="1:6" ht="51" x14ac:dyDescent="0.25">
      <c r="A3" s="8" t="s">
        <v>52</v>
      </c>
      <c r="B3" s="10"/>
      <c r="C3" s="9" t="s">
        <v>53</v>
      </c>
      <c r="D3" s="10"/>
      <c r="E3" s="10"/>
      <c r="F3" s="10"/>
    </row>
    <row r="4" spans="1:6" ht="76.5" x14ac:dyDescent="0.25">
      <c r="A4" s="8" t="s">
        <v>54</v>
      </c>
      <c r="B4" s="9" t="s">
        <v>55</v>
      </c>
      <c r="C4" s="9" t="s">
        <v>56</v>
      </c>
      <c r="D4" s="10"/>
      <c r="E4" s="10"/>
      <c r="F4" s="10"/>
    </row>
    <row r="5" spans="1:6" ht="165.75" x14ac:dyDescent="0.25">
      <c r="A5" s="8" t="s">
        <v>57</v>
      </c>
      <c r="B5" s="10"/>
      <c r="C5" s="9" t="s">
        <v>58</v>
      </c>
      <c r="D5" s="10"/>
      <c r="E5" s="10"/>
      <c r="F5" s="10"/>
    </row>
    <row r="6" spans="1:6" ht="90" x14ac:dyDescent="0.25">
      <c r="A6" s="8" t="s">
        <v>59</v>
      </c>
      <c r="B6" s="11" t="s">
        <v>60</v>
      </c>
      <c r="C6" s="9" t="s">
        <v>61</v>
      </c>
      <c r="D6" s="10"/>
      <c r="E6" s="10"/>
      <c r="F6" s="10"/>
    </row>
    <row r="7" spans="1:6" ht="102" x14ac:dyDescent="0.25">
      <c r="A7" s="8" t="s">
        <v>62</v>
      </c>
      <c r="B7" s="10"/>
      <c r="C7" s="9" t="s">
        <v>63</v>
      </c>
      <c r="D7" s="10"/>
      <c r="E7" s="10"/>
      <c r="F7" s="10"/>
    </row>
    <row r="8" spans="1:6" ht="165" x14ac:dyDescent="0.25">
      <c r="A8" s="8" t="s">
        <v>64</v>
      </c>
      <c r="B8" s="12"/>
      <c r="C8" s="12" t="s">
        <v>65</v>
      </c>
      <c r="D8" s="10"/>
      <c r="E8" s="13" t="s">
        <v>66</v>
      </c>
      <c r="F8" s="10"/>
    </row>
    <row r="9" spans="1:6" ht="76.5" x14ac:dyDescent="0.25">
      <c r="A9" s="8" t="s">
        <v>67</v>
      </c>
      <c r="B9" s="10"/>
      <c r="C9" s="9" t="s">
        <v>68</v>
      </c>
      <c r="D9" s="10"/>
      <c r="E9" s="10"/>
      <c r="F9" s="10"/>
    </row>
    <row r="10" spans="1:6" ht="89.25" x14ac:dyDescent="0.25">
      <c r="A10" s="8" t="s">
        <v>69</v>
      </c>
      <c r="B10" s="10"/>
      <c r="C10" s="12" t="s">
        <v>70</v>
      </c>
      <c r="D10" s="10"/>
      <c r="E10" s="10"/>
      <c r="F10" s="10"/>
    </row>
    <row r="11" spans="1:6" ht="127.5" x14ac:dyDescent="0.25">
      <c r="A11" s="8" t="s">
        <v>71</v>
      </c>
      <c r="B11" s="10"/>
      <c r="C11" s="9" t="s">
        <v>72</v>
      </c>
      <c r="D11" s="13" t="s">
        <v>73</v>
      </c>
      <c r="E11" s="13" t="s">
        <v>74</v>
      </c>
      <c r="F11" s="10"/>
    </row>
    <row r="12" spans="1:6" ht="51" x14ac:dyDescent="0.25">
      <c r="A12" s="8" t="s">
        <v>75</v>
      </c>
      <c r="B12" s="10"/>
      <c r="C12" s="10"/>
      <c r="D12" s="10"/>
      <c r="E12" s="10"/>
      <c r="F12" s="13" t="s">
        <v>76</v>
      </c>
    </row>
    <row r="13" spans="1:6" ht="89.25" x14ac:dyDescent="0.25">
      <c r="A13" s="8" t="s">
        <v>77</v>
      </c>
      <c r="B13" s="10"/>
      <c r="C13" s="9" t="s">
        <v>78</v>
      </c>
      <c r="D13" s="10"/>
      <c r="E13" s="10"/>
      <c r="F13" s="10"/>
    </row>
    <row r="14" spans="1:6" ht="51" x14ac:dyDescent="0.25">
      <c r="A14" s="8" t="s">
        <v>79</v>
      </c>
      <c r="B14" s="10"/>
      <c r="C14" s="9" t="s">
        <v>80</v>
      </c>
      <c r="D14" s="10"/>
      <c r="E14" s="10"/>
      <c r="F14" s="10"/>
    </row>
    <row r="15" spans="1:6" ht="51" x14ac:dyDescent="0.25">
      <c r="A15" s="8" t="s">
        <v>81</v>
      </c>
      <c r="B15" s="10"/>
      <c r="C15" s="9" t="s">
        <v>82</v>
      </c>
      <c r="D15" s="13" t="s">
        <v>83</v>
      </c>
      <c r="E15" s="13" t="s">
        <v>84</v>
      </c>
      <c r="F15" s="10"/>
    </row>
    <row r="16" spans="1:6" ht="102" x14ac:dyDescent="0.25">
      <c r="A16" s="8" t="s">
        <v>85</v>
      </c>
      <c r="B16" s="10"/>
      <c r="C16" s="9" t="s">
        <v>31</v>
      </c>
      <c r="D16" s="10"/>
      <c r="E16" s="14" t="s">
        <v>86</v>
      </c>
      <c r="F16" s="10"/>
    </row>
    <row r="17" spans="1:6" ht="63.75" x14ac:dyDescent="0.25">
      <c r="A17" s="8" t="s">
        <v>87</v>
      </c>
      <c r="B17" s="9"/>
      <c r="C17" s="9" t="s">
        <v>88</v>
      </c>
      <c r="D17" s="10"/>
      <c r="E17" s="9" t="s">
        <v>89</v>
      </c>
      <c r="F17" s="10"/>
    </row>
    <row r="18" spans="1:6" ht="242.25" x14ac:dyDescent="0.25">
      <c r="A18" s="8" t="s">
        <v>90</v>
      </c>
      <c r="B18" s="10"/>
      <c r="C18" s="9" t="s">
        <v>91</v>
      </c>
      <c r="D18" s="10"/>
      <c r="E18" s="14" t="s">
        <v>92</v>
      </c>
      <c r="F18" s="10"/>
    </row>
    <row r="19" spans="1:6" ht="114.75" x14ac:dyDescent="0.25">
      <c r="A19" s="8" t="s">
        <v>93</v>
      </c>
      <c r="B19" s="10"/>
      <c r="C19" s="12" t="s">
        <v>94</v>
      </c>
      <c r="D19" s="10"/>
      <c r="E19" s="9" t="s">
        <v>95</v>
      </c>
      <c r="F19" s="9" t="s">
        <v>96</v>
      </c>
    </row>
    <row r="22" spans="1:6" ht="25.5" x14ac:dyDescent="0.25">
      <c r="A22" s="15" t="s">
        <v>97</v>
      </c>
    </row>
    <row r="24" spans="1:6" x14ac:dyDescent="0.25">
      <c r="A24" t="s">
        <v>98</v>
      </c>
    </row>
    <row r="25" spans="1:6" x14ac:dyDescent="0.25">
      <c r="A25" t="s">
        <v>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551A415522C74CB2195B1A777E9A7C" ma:contentTypeVersion="13" ma:contentTypeDescription="Create a new document." ma:contentTypeScope="" ma:versionID="618bc19bae1ae606cfd6804c8e2176d6">
  <xsd:schema xmlns:xsd="http://www.w3.org/2001/XMLSchema" xmlns:xs="http://www.w3.org/2001/XMLSchema" xmlns:p="http://schemas.microsoft.com/office/2006/metadata/properties" xmlns:ns3="2bc55ecc-363e-43e9-bfac-4ba2e86f45ee" xmlns:ns4="bb5bbb0b-6c89-44d7-be61-0adfe653f983" targetNamespace="http://schemas.microsoft.com/office/2006/metadata/properties" ma:root="true" ma:fieldsID="e0599e1f8396ab867dd6a01ab5d3ef8a" ns3:_="" ns4:_="">
    <xsd:import namespace="2bc55ecc-363e-43e9-bfac-4ba2e86f45ee"/>
    <xsd:import namespace="bb5bbb0b-6c89-44d7-be61-0adfe653f98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c55ecc-363e-43e9-bfac-4ba2e86f45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5bbb0b-6c89-44d7-be61-0adfe653f98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C2E7A8-1129-4CBA-87F9-61374B9A16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c55ecc-363e-43e9-bfac-4ba2e86f45ee"/>
    <ds:schemaRef ds:uri="bb5bbb0b-6c89-44d7-be61-0adfe653f9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F16287-18B0-4F75-AEF3-1D8EA5CC74EC}">
  <ds:schemaRefs>
    <ds:schemaRef ds:uri="http://schemas.microsoft.com/sharepoint/v3/contenttype/forms"/>
  </ds:schemaRefs>
</ds:datastoreItem>
</file>

<file path=customXml/itemProps3.xml><?xml version="1.0" encoding="utf-8"?>
<ds:datastoreItem xmlns:ds="http://schemas.openxmlformats.org/officeDocument/2006/customXml" ds:itemID="{2BD4A941-4A3E-4579-8005-87F39F40F54A}">
  <ds:schemaRefs>
    <ds:schemaRef ds:uri="2bc55ecc-363e-43e9-bfac-4ba2e86f45ee"/>
    <ds:schemaRef ds:uri="bb5bbb0b-6c89-44d7-be61-0adfe653f983"/>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purl.org/dc/elements/1.1/"/>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Goals</vt:lpstr>
      <vt:lpstr>CAN Set Standards</vt:lpstr>
      <vt:lpstr>Set Standards prior to 2020</vt:lpstr>
      <vt:lpstr>Synthesis of Metrics</vt:lpstr>
    </vt:vector>
  </TitlesOfParts>
  <Company>San Mateo County Community College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Claxton, Alexander</dc:creator>
  <cp:lastModifiedBy>Claxton, Alexander</cp:lastModifiedBy>
  <dcterms:created xsi:type="dcterms:W3CDTF">2020-03-23T23:56:01Z</dcterms:created>
  <dcterms:modified xsi:type="dcterms:W3CDTF">2022-04-06T16:49:20Z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0x01010029551A415522C74CB2195B1A777E9A7C</vt:lpwstr>
  </property>
</Properties>
</file>